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9060" tabRatio="793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sub_14001" localSheetId="1">'Приложение 2'!$A$87</definedName>
    <definedName name="sub_14002" localSheetId="1">'Приложение 2'!$A$88</definedName>
    <definedName name="sub_14003" localSheetId="1">'Приложение 2'!$A$89</definedName>
    <definedName name="sub_14004" localSheetId="1">'Приложение 2'!$A$90</definedName>
    <definedName name="sub_14005" localSheetId="1">'Приложение 2'!$A$93</definedName>
    <definedName name="sub_15001" localSheetId="2">'Приложение 3'!#REF!</definedName>
    <definedName name="_xlnm.Print_Titles" localSheetId="1">'Приложение 2'!$6:$6</definedName>
    <definedName name="_xlnm.Print_Titles" localSheetId="2">'Приложение 3'!$8:$10</definedName>
  </definedNames>
  <calcPr fullCalcOnLoad="1"/>
</workbook>
</file>

<file path=xl/sharedStrings.xml><?xml version="1.0" encoding="utf-8"?>
<sst xmlns="http://schemas.openxmlformats.org/spreadsheetml/2006/main" count="262" uniqueCount="119">
  <si>
    <t>Всего</t>
  </si>
  <si>
    <t>Приложение № 1</t>
  </si>
  <si>
    <t>Итого</t>
  </si>
  <si>
    <t>Всего:</t>
  </si>
  <si>
    <t>Приложение № 2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</si>
  <si>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</si>
  <si>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</si>
  <si>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</si>
  <si>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</si>
  <si>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</si>
  <si>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</si>
  <si>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</si>
  <si>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2.</t>
  </si>
  <si>
    <t>N п/п</t>
  </si>
  <si>
    <t xml:space="preserve">наименование муниципальной программы (подпрограммы) 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</si>
  <si>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</si>
  <si>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</si>
  <si>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</si>
  <si>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</si>
  <si>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</si>
  <si>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</si>
  <si>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2.1.</t>
  </si>
  <si>
    <t>Приложение № 3</t>
  </si>
  <si>
    <t>Объем финансирования по годам (тыс. руб.)</t>
  </si>
  <si>
    <t>Всего, (тыс.руб.)</t>
  </si>
  <si>
    <t>Средства бюджета МО "Кингисеппский муниципальный район"</t>
  </si>
  <si>
    <t>Средства бюджета Ленинградской области</t>
  </si>
  <si>
    <t>Планируемые результаты реализации муниципальной программы (подпрограммы) Кингисеппкого муниципального района</t>
  </si>
  <si>
    <t>Бюджет Кингисеппского муниципального района</t>
  </si>
  <si>
    <t>Подпрограмма 1 "Межбюджетные отношения муниципального образования "Кингисеппский  муниципальный район"</t>
  </si>
  <si>
    <t>Бюджет МО "Кингисеппский муниципальный район"</t>
  </si>
  <si>
    <t>Бюджет Ленинградской области</t>
  </si>
  <si>
    <t>Эксплуатационные расходы, возникающие в результате реализации мероприятия</t>
  </si>
  <si>
    <t>Подпрограмма 2 "Управление  муниципальным долгом муниципального образования "Кингисеппский муниципальный район"</t>
  </si>
  <si>
    <t>В соотвествии с заключенным муниципальным контрактом на предоставление кредитной линии, в соответствии с договором о предоставлении бюджетного кредита из бюджета Ленинградской области</t>
  </si>
  <si>
    <t>Коммерческие предложения на внедрение модулей: мониторинг муниципальных программ, организация муниципального финансового контроля и контроля закупок</t>
  </si>
  <si>
    <t>соглашение  с Комитетом финансов Ленинградской области</t>
  </si>
  <si>
    <t>ВСЕГО</t>
  </si>
  <si>
    <t>в том числе по годам</t>
  </si>
  <si>
    <t>к программе</t>
  </si>
  <si>
    <t>3.</t>
  </si>
  <si>
    <t>3.1.</t>
  </si>
  <si>
    <t>Комитет финансов</t>
  </si>
  <si>
    <t>Минимизация долговых обязательств, сокращение расходов на обслуживание муниципального долга</t>
  </si>
  <si>
    <t xml:space="preserve">Подпрограмма 1"Межбюджетные отношения муниципального образования "Кингисеппский  муниципальный район" </t>
  </si>
  <si>
    <t>Задача 1 Повышение эффективности управления муниципальным долгом</t>
  </si>
  <si>
    <t>Задача 1 Информационная,  техническая  и  консультационная  поддержка в сфере управления муниципальными финансами</t>
  </si>
  <si>
    <t>Подпрограмма 3  "Информационная, техническая и консультационная поддержка  в сфере управления муниципальными финансами"</t>
  </si>
  <si>
    <t>Подпрограмма 3 "Информационная, техническая и консультационная поддержка  в сфере управления муниципальными финансами"</t>
  </si>
  <si>
    <t xml:space="preserve">Перечень мероприятий подпрограмм </t>
  </si>
  <si>
    <t>к Программе</t>
  </si>
  <si>
    <t>(наименование программы)</t>
  </si>
  <si>
    <t>%</t>
  </si>
  <si>
    <t>2014 год</t>
  </si>
  <si>
    <t>2015 год</t>
  </si>
  <si>
    <t>2016 год</t>
  </si>
  <si>
    <t>да/нет</t>
  </si>
  <si>
    <t>да</t>
  </si>
  <si>
    <t>Показатель 1                                                                           Обеспечение работающих систем лицензионным, консультационным и техническим сопровождением  Внедрение современных методов и технологий управления муниципальными финансами (подсистем)</t>
  </si>
  <si>
    <t>Задача 1.  Информационная,  техническая  и  консультационная  поддержка в сфере управления муниципальными финансами</t>
  </si>
  <si>
    <t>Задача 1.  Повышение эффективности управления муниципальным долгом</t>
  </si>
  <si>
    <t>Задача 1 .  Выравнивание бюджетной обеспеченности муниципальных образований</t>
  </si>
  <si>
    <t xml:space="preserve">Наименование мероприятия подпрограммы 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</si>
  <si>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</si>
  <si>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</si>
  <si>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  (тыс.руб)</t>
  </si>
  <si>
    <t>Задача 2. Оказание муниципальным образованиям  дополнительной финансовой поддержки для осуществления закрепленных за ними законодательством полномочий</t>
  </si>
  <si>
    <t>Задача 2. Оказание муниципальным образованиям поселений дополнительной финансовой поддержки для осуществления закрепленных за ними законодательством полномочий</t>
  </si>
  <si>
    <t>2017 год</t>
  </si>
  <si>
    <t>Закон Ленинградской области от 08.08.2005 №67-оз "О фондах финансовой поддержки  муниципальных образований", Закон Ленинградской области от 10.12.2012 №92-оз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бюджета"</t>
  </si>
  <si>
    <t xml:space="preserve">Объём финансирования мероприятия в 2013 финансовом году 
(тыс.руб.) </t>
  </si>
  <si>
    <t xml:space="preserve">Подпрограмма 1"Межбюджетные отношения муниципального образования "Кингисеппский муниципальный район" </t>
  </si>
  <si>
    <t>≤10</t>
  </si>
  <si>
    <r>
      <rPr>
        <sz val="11"/>
        <rFont val="Calibri"/>
        <family val="2"/>
      </rPr>
      <t>≤</t>
    </r>
    <r>
      <rPr>
        <sz val="10"/>
        <rFont val="Calibri"/>
        <family val="2"/>
      </rPr>
      <t>10</t>
    </r>
  </si>
  <si>
    <t>≤8</t>
  </si>
  <si>
    <t>≤7</t>
  </si>
  <si>
    <t>2018 год</t>
  </si>
  <si>
    <t>2019 год</t>
  </si>
  <si>
    <t>2020 год</t>
  </si>
  <si>
    <t>≤6</t>
  </si>
  <si>
    <t>Решение Совета депутатов об установлении расходных обязательств МО "Кингисеппский муниципальный район" по предоставлению межбюджетных трансфертов  поселениям  Кингисеппского муниципального района  за счет средств  бюджета МО "Кингисеппский муниципальный район"</t>
  </si>
  <si>
    <t>Предоставление финансовой помощи в виде межбюджетных трансфертов бюджетам муниципальных образований Кингисеппского района</t>
  </si>
  <si>
    <t>Обеспечение своевременности и  полноты исполнения долговых обязательств МО "Кингисеппский муниципальный район"</t>
  </si>
  <si>
    <t>Выравнивание   бюджетной обеспеченности муниципальных образований  Кингисеппского муниципального района</t>
  </si>
  <si>
    <t>Мероприятия по развитию и поддержке информационных технологий, обеспечивающих бюджетный процесс Кингисеппского муниципального района</t>
  </si>
  <si>
    <t>Задача 1. Выравнивание   бюджетной обеспеченности муниципальных образований</t>
  </si>
  <si>
    <t>2.2.</t>
  </si>
  <si>
    <t>в рамках текущей деятельности в соответствии с Планом мероприятий по росту доходов, оптимизации расходов и совершенствованию долговой политики МО "Кингисеппский муниципальный район" на 2014 год и на плановый период 2015 и 2016 годов, утвержденным постановлением администрации МО "Кингисеппский муниципальный район" от 01.10.2014 года № 2523</t>
  </si>
  <si>
    <t>2.3.</t>
  </si>
  <si>
    <t>Мероприятия по повышению эффективности бюджетных расходов</t>
  </si>
  <si>
    <t xml:space="preserve">Мероприятия по росту налоговых и неналоговых доходов, недопущение роста недоимки в местный бюджет </t>
  </si>
  <si>
    <t>Обеспечение долгосрочной сбалансированности и устойчивости бюджетной системы района, увеличение собственных доходов бюджета, отсутствие просроченной кредиторской задолженности бюджета</t>
  </si>
  <si>
    <t>Улучшение качества бухгалтерского учета в муниципальных учреждениях</t>
  </si>
  <si>
    <t xml:space="preserve">Задача 2 Улучшение качества бухгалтерского учета в муниципальных учреждениях </t>
  </si>
  <si>
    <t>Задача 2.  Улучшение качества бухгалтерского учета в муниципальных учреждениях</t>
  </si>
  <si>
    <t>-</t>
  </si>
  <si>
    <t>Показатель 1                                                        Соблюдение установленных сроков формирования и представления бухгалтерской отчетности</t>
  </si>
  <si>
    <t>Показатель 2                                                                   Качество бухгалтерской отчетности, представляемой в комитет финансов администрации МО "Кингисеппский муниципальный район"</t>
  </si>
  <si>
    <t>&lt;20</t>
  </si>
  <si>
    <t>&lt;15</t>
  </si>
  <si>
    <t>&lt;10</t>
  </si>
  <si>
    <t>Сокращение нарушений бюджетного законодательства, обеспечение контроля за соблюдением финансовой дисциплины муниципальных учреждений</t>
  </si>
  <si>
    <t>Смета расходов на содержание учреждения</t>
  </si>
  <si>
    <t>Показатель 1.  Объем муниципального долга к общему годовому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</t>
  </si>
  <si>
    <t>2021 год</t>
  </si>
  <si>
    <t>Показатель 2.  Уровень расходов на обслуживание муниципального долга  к общему  объему расходов  бюджета, за исключением  объема расходов, которые осуществляются за счет субвенций, предоставляемых из бюджетов бюджетной системы РФ</t>
  </si>
  <si>
    <t>Закон Ленинградской области от 08.08.2005г.№68-оз "О районных фондах финансовой  поддержки поселений"</t>
  </si>
  <si>
    <t>Перечисление межбюджетных трансфертов в бюджеты поселений в пределах сумм, необходимых для оплаты денежных обязательств</t>
  </si>
  <si>
    <t>Автоматизация управления муниципальными финансами.  Внедрение современных методов и технологий управления муниципальными финансами</t>
  </si>
  <si>
    <t>Подпрограмма 3 "Информационная, техническая и консультационная поддержка в сфере управления муниципальными финансами"</t>
  </si>
  <si>
    <t xml:space="preserve">Муниципальная программа "Управление муниципальными финансами и муниципальным долгом Кингисеппского муниципального района" </t>
  </si>
  <si>
    <t xml:space="preserve">   Муниципальной программы "Управление муниципальными финансами и муниципальным долгом Кингисеппского муниципального района"                                                    </t>
  </si>
  <si>
    <t xml:space="preserve">Показатель 3                                                                    Доля заявок на оплату расходов, возвращенных комитетом финансов администрации МО "Кингисеппский муниципальный район" </t>
  </si>
  <si>
    <t>x</t>
  </si>
  <si>
    <t>Показатель 1                                                                             Перечисление иных межбюджетных трансфертов в бюджеты поселений в пределах сумм, необходимых для оплаты денежных обязательств</t>
  </si>
  <si>
    <t>Показатель 1                                                                             Перечисление дотаций на выравнивание бюджетной обеспеченности в бюджеты поселений в полном объеме</t>
  </si>
  <si>
    <t>2014-2023 гг</t>
  </si>
  <si>
    <t>2022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</si>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</sst>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176" fontId="1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1" fillId="33" borderId="0" xfId="42" applyFont="1" applyFill="1" applyAlignment="1" applyProtection="1">
      <alignment horizontal="right"/>
      <protection/>
    </xf>
    <xf numFmtId="0" fontId="6" fillId="33" borderId="0" xfId="0" applyFont="1" applyFill="1" applyAlignment="1">
      <alignment horizontal="left"/>
    </xf>
    <xf numFmtId="176" fontId="12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176" fontId="18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49" fontId="1" fillId="33" borderId="10" xfId="42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176" fontId="14" fillId="33" borderId="13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176" fontId="3" fillId="33" borderId="17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1" fillId="33" borderId="0" xfId="42" applyFont="1" applyFill="1" applyAlignment="1" applyProtection="1">
      <alignment horizontal="right"/>
      <protection/>
    </xf>
    <xf numFmtId="0" fontId="13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6" fontId="1" fillId="33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4" fontId="6" fillId="33" borderId="15" xfId="43" applyFont="1" applyFill="1" applyBorder="1" applyAlignment="1">
      <alignment horizontal="center" vertical="center" wrapText="1"/>
    </xf>
    <xf numFmtId="44" fontId="6" fillId="33" borderId="13" xfId="43" applyFont="1" applyFill="1" applyBorder="1" applyAlignment="1">
      <alignment horizontal="center" vertical="center" wrapText="1"/>
    </xf>
    <xf numFmtId="44" fontId="6" fillId="33" borderId="11" xfId="43" applyFont="1" applyFill="1" applyBorder="1" applyAlignment="1">
      <alignment horizontal="center" vertical="center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24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49" fontId="1" fillId="33" borderId="15" xfId="42" applyNumberFormat="1" applyFont="1" applyFill="1" applyBorder="1" applyAlignment="1" applyProtection="1">
      <alignment horizontal="center" vertical="center" wrapText="1"/>
      <protection/>
    </xf>
    <xf numFmtId="49" fontId="1" fillId="33" borderId="11" xfId="42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Q21" sqref="A1:Q21"/>
    </sheetView>
  </sheetViews>
  <sheetFormatPr defaultColWidth="9.00390625" defaultRowHeight="12.75"/>
  <cols>
    <col min="1" max="1" width="4.875" style="1" customWidth="1"/>
    <col min="2" max="2" width="48.875" style="1" customWidth="1"/>
    <col min="3" max="3" width="14.625" style="1" customWidth="1"/>
    <col min="4" max="4" width="13.625" style="1" customWidth="1"/>
    <col min="5" max="5" width="43.375" style="1" customWidth="1"/>
    <col min="6" max="6" width="10.875" style="1" customWidth="1"/>
    <col min="7" max="7" width="14.625" style="1" customWidth="1"/>
    <col min="8" max="10" width="12.125" style="1" customWidth="1"/>
    <col min="11" max="16384" width="9.125" style="1" customWidth="1"/>
  </cols>
  <sheetData>
    <row r="1" spans="14:17" ht="15.75">
      <c r="N1" s="71" t="s">
        <v>1</v>
      </c>
      <c r="O1" s="71"/>
      <c r="P1" s="71"/>
      <c r="Q1" s="71"/>
    </row>
    <row r="2" spans="14:17" ht="12.75">
      <c r="N2" s="72" t="s">
        <v>50</v>
      </c>
      <c r="O2" s="72"/>
      <c r="P2" s="72"/>
      <c r="Q2" s="72"/>
    </row>
    <row r="3" spans="7:10" ht="11.25" customHeight="1">
      <c r="G3" s="23"/>
      <c r="H3" s="73"/>
      <c r="I3" s="73"/>
      <c r="J3" s="73"/>
    </row>
    <row r="4" spans="1:17" ht="18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22.5" customHeight="1">
      <c r="A5" s="156" t="s">
        <v>110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21" customHeight="1">
      <c r="A6" s="155" t="s">
        <v>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ht="12.75">
      <c r="D7" s="12"/>
    </row>
    <row r="8" spans="1:17" ht="42.75" customHeight="1">
      <c r="A8" s="77" t="s">
        <v>13</v>
      </c>
      <c r="B8" s="75" t="s">
        <v>5</v>
      </c>
      <c r="C8" s="74" t="s">
        <v>6</v>
      </c>
      <c r="D8" s="74"/>
      <c r="E8" s="75" t="s">
        <v>7</v>
      </c>
      <c r="F8" s="74" t="s">
        <v>8</v>
      </c>
      <c r="G8" s="74" t="s">
        <v>9</v>
      </c>
      <c r="H8" s="80" t="s">
        <v>10</v>
      </c>
      <c r="I8" s="81"/>
      <c r="J8" s="81"/>
      <c r="K8" s="81"/>
      <c r="L8" s="81"/>
      <c r="M8" s="81"/>
      <c r="N8" s="81"/>
      <c r="O8" s="81"/>
      <c r="P8" s="81"/>
      <c r="Q8" s="82"/>
    </row>
    <row r="9" spans="1:17" ht="51">
      <c r="A9" s="78"/>
      <c r="B9" s="76"/>
      <c r="C9" s="4" t="s">
        <v>28</v>
      </c>
      <c r="D9" s="4" t="s">
        <v>31</v>
      </c>
      <c r="E9" s="76"/>
      <c r="F9" s="74"/>
      <c r="G9" s="74"/>
      <c r="H9" s="25" t="s">
        <v>53</v>
      </c>
      <c r="I9" s="25" t="s">
        <v>54</v>
      </c>
      <c r="J9" s="25" t="s">
        <v>55</v>
      </c>
      <c r="K9" s="25" t="s">
        <v>68</v>
      </c>
      <c r="L9" s="25" t="s">
        <v>76</v>
      </c>
      <c r="M9" s="25" t="s">
        <v>77</v>
      </c>
      <c r="N9" s="25" t="s">
        <v>78</v>
      </c>
      <c r="O9" s="70" t="s">
        <v>104</v>
      </c>
      <c r="P9" s="70" t="s">
        <v>117</v>
      </c>
      <c r="Q9" s="25" t="s">
        <v>118</v>
      </c>
    </row>
    <row r="10" spans="1:1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</row>
    <row r="11" spans="1:17" ht="15.75" customHeight="1">
      <c r="A11" s="83" t="s">
        <v>71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</row>
    <row r="12" spans="1:17" ht="52.5" customHeight="1">
      <c r="A12" s="25" t="s">
        <v>11</v>
      </c>
      <c r="B12" s="27" t="s">
        <v>61</v>
      </c>
      <c r="C12" s="28">
        <f>'Приложение 3'!F13</f>
        <v>221407.7</v>
      </c>
      <c r="D12" s="28">
        <f>'Приложение 3'!F14</f>
        <v>561300.5999999999</v>
      </c>
      <c r="E12" s="29" t="s">
        <v>115</v>
      </c>
      <c r="F12" s="25" t="s">
        <v>52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</row>
    <row r="13" spans="1:17" ht="63.75" customHeight="1">
      <c r="A13" s="25" t="s">
        <v>12</v>
      </c>
      <c r="B13" s="31" t="s">
        <v>66</v>
      </c>
      <c r="C13" s="28">
        <f>'Приложение 3'!F19</f>
        <v>363368.89999999997</v>
      </c>
      <c r="D13" s="28">
        <f>'Приложение 3'!F20</f>
        <v>39143.8</v>
      </c>
      <c r="E13" s="29" t="s">
        <v>114</v>
      </c>
      <c r="F13" s="25" t="s">
        <v>52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</row>
    <row r="14" spans="1:19" ht="15.75" customHeight="1">
      <c r="A14" s="83" t="s">
        <v>33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S14" s="32"/>
    </row>
    <row r="15" spans="1:19" ht="68.25" customHeight="1">
      <c r="A15" s="75" t="s">
        <v>11</v>
      </c>
      <c r="B15" s="88" t="s">
        <v>60</v>
      </c>
      <c r="C15" s="86">
        <f>'Приложение 3'!F26</f>
        <v>38422</v>
      </c>
      <c r="D15" s="86">
        <v>0</v>
      </c>
      <c r="E15" s="5" t="s">
        <v>103</v>
      </c>
      <c r="F15" s="25" t="s">
        <v>52</v>
      </c>
      <c r="G15" s="25">
        <v>10</v>
      </c>
      <c r="H15" s="34" t="s">
        <v>73</v>
      </c>
      <c r="I15" s="35" t="s">
        <v>72</v>
      </c>
      <c r="J15" s="35" t="s">
        <v>74</v>
      </c>
      <c r="K15" s="35" t="s">
        <v>75</v>
      </c>
      <c r="L15" s="35" t="s">
        <v>79</v>
      </c>
      <c r="M15" s="35" t="s">
        <v>113</v>
      </c>
      <c r="N15" s="35" t="s">
        <v>113</v>
      </c>
      <c r="O15" s="35" t="s">
        <v>113</v>
      </c>
      <c r="P15" s="35" t="s">
        <v>113</v>
      </c>
      <c r="Q15" s="35" t="s">
        <v>113</v>
      </c>
      <c r="R15" s="36"/>
      <c r="S15" s="32"/>
    </row>
    <row r="16" spans="1:19" ht="84.75" customHeight="1">
      <c r="A16" s="76"/>
      <c r="B16" s="89"/>
      <c r="C16" s="87"/>
      <c r="D16" s="87"/>
      <c r="E16" s="5" t="s">
        <v>105</v>
      </c>
      <c r="F16" s="25" t="s">
        <v>52</v>
      </c>
      <c r="G16" s="25">
        <v>10</v>
      </c>
      <c r="H16" s="25">
        <v>10</v>
      </c>
      <c r="I16" s="35" t="s">
        <v>74</v>
      </c>
      <c r="J16" s="35" t="s">
        <v>74</v>
      </c>
      <c r="K16" s="35" t="s">
        <v>75</v>
      </c>
      <c r="L16" s="35" t="s">
        <v>79</v>
      </c>
      <c r="M16" s="35" t="s">
        <v>113</v>
      </c>
      <c r="N16" s="35" t="s">
        <v>113</v>
      </c>
      <c r="O16" s="35" t="s">
        <v>113</v>
      </c>
      <c r="P16" s="35" t="s">
        <v>113</v>
      </c>
      <c r="Q16" s="35" t="s">
        <v>113</v>
      </c>
      <c r="R16" s="36"/>
      <c r="S16" s="32"/>
    </row>
    <row r="17" spans="1:18" ht="15.75" customHeight="1">
      <c r="A17" s="83" t="s">
        <v>109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32"/>
    </row>
    <row r="18" spans="1:18" ht="76.5">
      <c r="A18" s="24" t="s">
        <v>11</v>
      </c>
      <c r="B18" s="33" t="s">
        <v>59</v>
      </c>
      <c r="C18" s="37">
        <f>'Приложение 3'!F33</f>
        <v>7768.4</v>
      </c>
      <c r="D18" s="37">
        <f>'Приложение 3'!F34</f>
        <v>3359.6</v>
      </c>
      <c r="E18" s="29" t="s">
        <v>58</v>
      </c>
      <c r="F18" s="25" t="s">
        <v>56</v>
      </c>
      <c r="G18" s="30" t="s">
        <v>57</v>
      </c>
      <c r="H18" s="30" t="s">
        <v>57</v>
      </c>
      <c r="I18" s="30" t="s">
        <v>57</v>
      </c>
      <c r="J18" s="30" t="s">
        <v>57</v>
      </c>
      <c r="K18" s="30" t="s">
        <v>57</v>
      </c>
      <c r="L18" s="30" t="s">
        <v>57</v>
      </c>
      <c r="M18" s="30" t="s">
        <v>57</v>
      </c>
      <c r="N18" s="30" t="s">
        <v>57</v>
      </c>
      <c r="O18" s="30" t="s">
        <v>57</v>
      </c>
      <c r="P18" s="30" t="s">
        <v>57</v>
      </c>
      <c r="Q18" s="30" t="s">
        <v>57</v>
      </c>
      <c r="R18" s="32"/>
    </row>
    <row r="19" spans="1:18" ht="45" customHeight="1">
      <c r="A19" s="90" t="s">
        <v>12</v>
      </c>
      <c r="B19" s="88" t="s">
        <v>94</v>
      </c>
      <c r="C19" s="92">
        <f>'Приложение 3'!F38</f>
        <v>393519.9</v>
      </c>
      <c r="D19" s="92">
        <v>0</v>
      </c>
      <c r="E19" s="29" t="s">
        <v>96</v>
      </c>
      <c r="F19" s="25" t="s">
        <v>56</v>
      </c>
      <c r="G19" s="30" t="s">
        <v>95</v>
      </c>
      <c r="H19" s="30" t="s">
        <v>95</v>
      </c>
      <c r="I19" s="30" t="s">
        <v>95</v>
      </c>
      <c r="J19" s="30" t="s">
        <v>95</v>
      </c>
      <c r="K19" s="30" t="s">
        <v>95</v>
      </c>
      <c r="L19" s="30" t="s">
        <v>57</v>
      </c>
      <c r="M19" s="30" t="s">
        <v>57</v>
      </c>
      <c r="N19" s="30" t="s">
        <v>57</v>
      </c>
      <c r="O19" s="30" t="s">
        <v>57</v>
      </c>
      <c r="P19" s="30" t="s">
        <v>57</v>
      </c>
      <c r="Q19" s="30" t="s">
        <v>57</v>
      </c>
      <c r="R19" s="38"/>
    </row>
    <row r="20" spans="1:18" ht="56.25" customHeight="1">
      <c r="A20" s="90"/>
      <c r="B20" s="91"/>
      <c r="C20" s="92"/>
      <c r="D20" s="92"/>
      <c r="E20" s="29" t="s">
        <v>97</v>
      </c>
      <c r="F20" s="25" t="s">
        <v>52</v>
      </c>
      <c r="G20" s="30" t="s">
        <v>95</v>
      </c>
      <c r="H20" s="30" t="s">
        <v>95</v>
      </c>
      <c r="I20" s="30" t="s">
        <v>95</v>
      </c>
      <c r="J20" s="30" t="s">
        <v>95</v>
      </c>
      <c r="K20" s="30" t="s">
        <v>95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2"/>
    </row>
    <row r="21" spans="1:18" ht="51">
      <c r="A21" s="90"/>
      <c r="B21" s="89"/>
      <c r="C21" s="92"/>
      <c r="D21" s="92"/>
      <c r="E21" s="29" t="s">
        <v>112</v>
      </c>
      <c r="F21" s="25" t="s">
        <v>52</v>
      </c>
      <c r="G21" s="30" t="s">
        <v>95</v>
      </c>
      <c r="H21" s="30" t="s">
        <v>95</v>
      </c>
      <c r="I21" s="30" t="s">
        <v>95</v>
      </c>
      <c r="J21" s="30" t="s">
        <v>95</v>
      </c>
      <c r="K21" s="30" t="s">
        <v>95</v>
      </c>
      <c r="L21" s="30" t="s">
        <v>98</v>
      </c>
      <c r="M21" s="30" t="s">
        <v>99</v>
      </c>
      <c r="N21" s="30" t="s">
        <v>100</v>
      </c>
      <c r="O21" s="30" t="s">
        <v>100</v>
      </c>
      <c r="P21" s="30" t="s">
        <v>100</v>
      </c>
      <c r="Q21" s="30" t="s">
        <v>100</v>
      </c>
      <c r="R21" s="32"/>
    </row>
    <row r="22" ht="12.75">
      <c r="A22" s="39"/>
    </row>
    <row r="23" ht="12.75">
      <c r="A23" s="39"/>
    </row>
    <row r="24" ht="12.75">
      <c r="A24" s="39"/>
    </row>
    <row r="25" ht="12.75">
      <c r="A25" s="39"/>
    </row>
    <row r="26" ht="12.75">
      <c r="A26" s="39"/>
    </row>
    <row r="27" ht="12.75">
      <c r="A27" s="39"/>
    </row>
    <row r="28" ht="12.75">
      <c r="A28" s="39"/>
    </row>
    <row r="29" ht="12.75">
      <c r="A29" s="39"/>
    </row>
    <row r="30" ht="12.75">
      <c r="A30" s="39"/>
    </row>
    <row r="31" ht="12.75">
      <c r="A31" s="39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</sheetData>
  <sheetProtection/>
  <mergeCells count="24">
    <mergeCell ref="A6:Q6"/>
    <mergeCell ref="A17:Q17"/>
    <mergeCell ref="A19:A21"/>
    <mergeCell ref="B19:B21"/>
    <mergeCell ref="C19:C21"/>
    <mergeCell ref="D19:D21"/>
    <mergeCell ref="D15:D16"/>
    <mergeCell ref="A15:A16"/>
    <mergeCell ref="H8:Q8"/>
    <mergeCell ref="A11:Q11"/>
    <mergeCell ref="A14:Q14"/>
    <mergeCell ref="C15:C16"/>
    <mergeCell ref="B15:B16"/>
    <mergeCell ref="A4:Q4"/>
    <mergeCell ref="A5:Q5"/>
    <mergeCell ref="N1:Q1"/>
    <mergeCell ref="N2:Q2"/>
    <mergeCell ref="H3:J3"/>
    <mergeCell ref="G8:G9"/>
    <mergeCell ref="C8:D8"/>
    <mergeCell ref="E8:E9"/>
    <mergeCell ref="F8:F9"/>
    <mergeCell ref="B8:B9"/>
    <mergeCell ref="A8:A9"/>
  </mergeCells>
  <hyperlinks>
    <hyperlink ref="N2" r:id="rId1" display="sub_1000"/>
  </hyperlink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="85" zoomScaleNormal="85" zoomScalePageLayoutView="0" workbookViewId="0" topLeftCell="A62">
      <selection activeCell="F1" sqref="A1:F92"/>
    </sheetView>
  </sheetViews>
  <sheetFormatPr defaultColWidth="9.00390625" defaultRowHeight="12.75"/>
  <cols>
    <col min="1" max="1" width="34.125" style="13" customWidth="1"/>
    <col min="2" max="2" width="20.25390625" style="13" customWidth="1"/>
    <col min="3" max="3" width="32.75390625" style="13" customWidth="1"/>
    <col min="4" max="4" width="14.25390625" style="13" customWidth="1"/>
    <col min="5" max="5" width="20.00390625" style="13" customWidth="1"/>
    <col min="6" max="6" width="21.00390625" style="13" customWidth="1"/>
    <col min="7" max="16384" width="9.125" style="13" customWidth="1"/>
  </cols>
  <sheetData>
    <row r="1" ht="15.75">
      <c r="F1" s="59" t="s">
        <v>4</v>
      </c>
    </row>
    <row r="2" ht="12.75">
      <c r="F2" s="15" t="s">
        <v>39</v>
      </c>
    </row>
    <row r="3" spans="5:9" ht="15.75" customHeight="1">
      <c r="E3" s="73"/>
      <c r="F3" s="73"/>
      <c r="G3" s="60"/>
      <c r="H3" s="61"/>
      <c r="I3" s="61"/>
    </row>
    <row r="4" spans="1:6" ht="34.5" customHeight="1">
      <c r="A4" s="113" t="s">
        <v>110</v>
      </c>
      <c r="B4" s="113"/>
      <c r="C4" s="113"/>
      <c r="D4" s="113"/>
      <c r="E4" s="113"/>
      <c r="F4" s="113"/>
    </row>
    <row r="6" spans="1:6" ht="60" customHeight="1">
      <c r="A6" s="40" t="s">
        <v>62</v>
      </c>
      <c r="B6" s="40" t="s">
        <v>63</v>
      </c>
      <c r="C6" s="40" t="s">
        <v>64</v>
      </c>
      <c r="D6" s="153" t="s">
        <v>65</v>
      </c>
      <c r="E6" s="154"/>
      <c r="F6" s="40" t="s">
        <v>32</v>
      </c>
    </row>
    <row r="7" spans="1:6" ht="12.75">
      <c r="A7" s="114" t="s">
        <v>29</v>
      </c>
      <c r="B7" s="115"/>
      <c r="C7" s="115"/>
      <c r="D7" s="115"/>
      <c r="E7" s="115"/>
      <c r="F7" s="116"/>
    </row>
    <row r="8" spans="1:6" ht="18" customHeight="1">
      <c r="A8" s="75" t="s">
        <v>83</v>
      </c>
      <c r="B8" s="104"/>
      <c r="C8" s="99"/>
      <c r="D8" s="41" t="s">
        <v>0</v>
      </c>
      <c r="E8" s="42">
        <f>SUM(E9:E28)</f>
        <v>782708.3</v>
      </c>
      <c r="F8" s="43"/>
    </row>
    <row r="9" spans="1:6" ht="18" customHeight="1">
      <c r="A9" s="93"/>
      <c r="B9" s="105" t="s">
        <v>30</v>
      </c>
      <c r="C9" s="75" t="s">
        <v>106</v>
      </c>
      <c r="D9" s="44">
        <v>2014</v>
      </c>
      <c r="E9" s="28">
        <v>32300.5</v>
      </c>
      <c r="F9" s="43"/>
    </row>
    <row r="10" spans="1:6" ht="18" customHeight="1">
      <c r="A10" s="93"/>
      <c r="B10" s="106"/>
      <c r="C10" s="93"/>
      <c r="D10" s="44">
        <v>2015</v>
      </c>
      <c r="E10" s="28">
        <v>13000</v>
      </c>
      <c r="F10" s="45"/>
    </row>
    <row r="11" spans="1:6" ht="18" customHeight="1">
      <c r="A11" s="93"/>
      <c r="B11" s="106"/>
      <c r="C11" s="93"/>
      <c r="D11" s="44">
        <v>2016</v>
      </c>
      <c r="E11" s="28">
        <v>20652.2</v>
      </c>
      <c r="F11" s="45"/>
    </row>
    <row r="12" spans="1:6" ht="18" customHeight="1">
      <c r="A12" s="93"/>
      <c r="B12" s="106"/>
      <c r="C12" s="93"/>
      <c r="D12" s="44">
        <v>2017</v>
      </c>
      <c r="E12" s="28">
        <v>20961.2</v>
      </c>
      <c r="F12" s="45"/>
    </row>
    <row r="13" spans="1:6" ht="18" customHeight="1">
      <c r="A13" s="93"/>
      <c r="B13" s="106"/>
      <c r="C13" s="93"/>
      <c r="D13" s="44">
        <v>2018</v>
      </c>
      <c r="E13" s="28">
        <v>20961.2</v>
      </c>
      <c r="F13" s="45"/>
    </row>
    <row r="14" spans="1:6" ht="18" customHeight="1">
      <c r="A14" s="93"/>
      <c r="B14" s="106"/>
      <c r="C14" s="93"/>
      <c r="D14" s="44">
        <v>2019</v>
      </c>
      <c r="E14" s="28">
        <v>20961.2</v>
      </c>
      <c r="F14" s="45"/>
    </row>
    <row r="15" spans="1:6" ht="18" customHeight="1">
      <c r="A15" s="93"/>
      <c r="B15" s="106"/>
      <c r="C15" s="93"/>
      <c r="D15" s="44">
        <v>2020</v>
      </c>
      <c r="E15" s="28">
        <v>21799.6</v>
      </c>
      <c r="F15" s="45"/>
    </row>
    <row r="16" spans="1:6" ht="18" customHeight="1">
      <c r="A16" s="93"/>
      <c r="B16" s="106"/>
      <c r="C16" s="93"/>
      <c r="D16" s="44">
        <v>2021</v>
      </c>
      <c r="E16" s="28">
        <v>22671.6</v>
      </c>
      <c r="F16" s="45"/>
    </row>
    <row r="17" spans="1:6" ht="18" customHeight="1">
      <c r="A17" s="93"/>
      <c r="B17" s="106"/>
      <c r="C17" s="93"/>
      <c r="D17" s="66">
        <v>2022</v>
      </c>
      <c r="E17" s="64">
        <v>23578.6</v>
      </c>
      <c r="F17" s="45"/>
    </row>
    <row r="18" spans="1:6" ht="18" customHeight="1">
      <c r="A18" s="93"/>
      <c r="B18" s="107"/>
      <c r="C18" s="76"/>
      <c r="D18" s="44">
        <v>2023</v>
      </c>
      <c r="E18" s="28">
        <v>24521.6</v>
      </c>
      <c r="F18" s="45"/>
    </row>
    <row r="19" spans="1:6" ht="18.75" customHeight="1">
      <c r="A19" s="93"/>
      <c r="B19" s="101" t="s">
        <v>31</v>
      </c>
      <c r="C19" s="75" t="s">
        <v>69</v>
      </c>
      <c r="D19" s="44">
        <v>2014</v>
      </c>
      <c r="E19" s="28">
        <v>48256.7</v>
      </c>
      <c r="F19" s="45"/>
    </row>
    <row r="20" spans="1:6" ht="18.75" customHeight="1">
      <c r="A20" s="93"/>
      <c r="B20" s="102"/>
      <c r="C20" s="93"/>
      <c r="D20" s="44">
        <v>2015</v>
      </c>
      <c r="E20" s="28">
        <v>48330.2</v>
      </c>
      <c r="F20" s="45"/>
    </row>
    <row r="21" spans="1:6" ht="18.75" customHeight="1">
      <c r="A21" s="93"/>
      <c r="B21" s="102"/>
      <c r="C21" s="93"/>
      <c r="D21" s="44">
        <v>2016</v>
      </c>
      <c r="E21" s="28">
        <v>70329</v>
      </c>
      <c r="F21" s="45"/>
    </row>
    <row r="22" spans="1:6" ht="18.75" customHeight="1">
      <c r="A22" s="93"/>
      <c r="B22" s="102"/>
      <c r="C22" s="93"/>
      <c r="D22" s="44">
        <v>2017</v>
      </c>
      <c r="E22" s="28">
        <v>77604.3</v>
      </c>
      <c r="F22" s="45"/>
    </row>
    <row r="23" spans="1:6" ht="18.75" customHeight="1">
      <c r="A23" s="93"/>
      <c r="B23" s="102"/>
      <c r="C23" s="93"/>
      <c r="D23" s="44">
        <v>2018</v>
      </c>
      <c r="E23" s="28">
        <v>40031.6</v>
      </c>
      <c r="F23" s="45"/>
    </row>
    <row r="24" spans="1:6" ht="18.75" customHeight="1">
      <c r="A24" s="93"/>
      <c r="B24" s="102"/>
      <c r="C24" s="93"/>
      <c r="D24" s="44">
        <v>2019</v>
      </c>
      <c r="E24" s="28">
        <v>74565.4</v>
      </c>
      <c r="F24" s="45"/>
    </row>
    <row r="25" spans="1:6" ht="18.75" customHeight="1">
      <c r="A25" s="93"/>
      <c r="B25" s="102"/>
      <c r="C25" s="93"/>
      <c r="D25" s="44">
        <v>2020</v>
      </c>
      <c r="E25" s="28">
        <v>77335</v>
      </c>
      <c r="F25" s="45"/>
    </row>
    <row r="26" spans="1:6" ht="18.75" customHeight="1">
      <c r="A26" s="93"/>
      <c r="B26" s="102"/>
      <c r="C26" s="93"/>
      <c r="D26" s="44">
        <v>2021</v>
      </c>
      <c r="E26" s="28">
        <v>40011.1</v>
      </c>
      <c r="F26" s="45"/>
    </row>
    <row r="27" spans="1:6" ht="18.75" customHeight="1">
      <c r="A27" s="68"/>
      <c r="B27" s="102"/>
      <c r="C27" s="93"/>
      <c r="D27" s="66">
        <v>2022</v>
      </c>
      <c r="E27" s="64">
        <v>41601.5</v>
      </c>
      <c r="F27" s="45"/>
    </row>
    <row r="28" spans="1:6" ht="18.75" customHeight="1">
      <c r="A28" s="46"/>
      <c r="B28" s="103"/>
      <c r="C28" s="76"/>
      <c r="D28" s="44">
        <v>2023</v>
      </c>
      <c r="E28" s="28">
        <v>43235.8</v>
      </c>
      <c r="F28" s="45"/>
    </row>
    <row r="29" spans="1:6" ht="18" customHeight="1">
      <c r="A29" s="101" t="s">
        <v>81</v>
      </c>
      <c r="B29" s="47"/>
      <c r="C29" s="48"/>
      <c r="D29" s="49" t="s">
        <v>3</v>
      </c>
      <c r="E29" s="42">
        <f>SUM(E30:E44)</f>
        <v>402512.69999999995</v>
      </c>
      <c r="F29" s="45"/>
    </row>
    <row r="30" spans="1:13" ht="18" customHeight="1">
      <c r="A30" s="102"/>
      <c r="B30" s="75" t="s">
        <v>30</v>
      </c>
      <c r="C30" s="105" t="s">
        <v>80</v>
      </c>
      <c r="D30" s="25">
        <v>2014</v>
      </c>
      <c r="E30" s="28">
        <v>19537.5</v>
      </c>
      <c r="F30" s="45"/>
      <c r="G30" s="22"/>
      <c r="H30" s="22"/>
      <c r="I30" s="22"/>
      <c r="J30" s="22"/>
      <c r="K30" s="22"/>
      <c r="L30" s="22"/>
      <c r="M30" s="22"/>
    </row>
    <row r="31" spans="1:6" ht="18" customHeight="1">
      <c r="A31" s="102"/>
      <c r="B31" s="93"/>
      <c r="C31" s="106"/>
      <c r="D31" s="25">
        <v>2015</v>
      </c>
      <c r="E31" s="28">
        <v>40777.3</v>
      </c>
      <c r="F31" s="45"/>
    </row>
    <row r="32" spans="1:6" ht="18" customHeight="1">
      <c r="A32" s="102"/>
      <c r="B32" s="93"/>
      <c r="C32" s="106"/>
      <c r="D32" s="25">
        <v>2016</v>
      </c>
      <c r="E32" s="28">
        <v>29450.5</v>
      </c>
      <c r="F32" s="45"/>
    </row>
    <row r="33" spans="1:6" ht="18" customHeight="1">
      <c r="A33" s="102"/>
      <c r="B33" s="93"/>
      <c r="C33" s="106"/>
      <c r="D33" s="25">
        <v>2017</v>
      </c>
      <c r="E33" s="28">
        <v>38632.5</v>
      </c>
      <c r="F33" s="45"/>
    </row>
    <row r="34" spans="1:6" ht="18" customHeight="1">
      <c r="A34" s="102"/>
      <c r="B34" s="93"/>
      <c r="C34" s="106"/>
      <c r="D34" s="25">
        <v>2018</v>
      </c>
      <c r="E34" s="28">
        <f>53531.3-8697.1+1000</f>
        <v>45834.200000000004</v>
      </c>
      <c r="F34" s="45"/>
    </row>
    <row r="35" spans="1:6" ht="18" customHeight="1">
      <c r="A35" s="102"/>
      <c r="B35" s="93"/>
      <c r="C35" s="106"/>
      <c r="D35" s="25">
        <v>2019</v>
      </c>
      <c r="E35" s="28">
        <v>49131.5</v>
      </c>
      <c r="F35" s="45"/>
    </row>
    <row r="36" spans="1:6" ht="18" customHeight="1">
      <c r="A36" s="102"/>
      <c r="B36" s="93"/>
      <c r="C36" s="106"/>
      <c r="D36" s="25">
        <v>2020</v>
      </c>
      <c r="E36" s="28">
        <v>105840.1</v>
      </c>
      <c r="F36" s="45"/>
    </row>
    <row r="37" spans="1:6" ht="18" customHeight="1">
      <c r="A37" s="102"/>
      <c r="B37" s="93"/>
      <c r="C37" s="106"/>
      <c r="D37" s="25">
        <v>2021</v>
      </c>
      <c r="E37" s="28">
        <v>34165.3</v>
      </c>
      <c r="F37" s="45"/>
    </row>
    <row r="38" spans="1:6" ht="18" customHeight="1">
      <c r="A38" s="102"/>
      <c r="B38" s="93"/>
      <c r="C38" s="106"/>
      <c r="D38" s="63">
        <v>2022</v>
      </c>
      <c r="E38" s="64">
        <v>0</v>
      </c>
      <c r="F38" s="45"/>
    </row>
    <row r="39" spans="1:6" ht="18" customHeight="1">
      <c r="A39" s="102"/>
      <c r="B39" s="76"/>
      <c r="C39" s="106"/>
      <c r="D39" s="25">
        <v>2023</v>
      </c>
      <c r="E39" s="28">
        <v>0</v>
      </c>
      <c r="F39" s="45"/>
    </row>
    <row r="40" spans="1:6" ht="18" customHeight="1">
      <c r="A40" s="102"/>
      <c r="B40" s="90" t="s">
        <v>31</v>
      </c>
      <c r="C40" s="106"/>
      <c r="D40" s="25">
        <v>2014</v>
      </c>
      <c r="E40" s="50">
        <v>5069.5</v>
      </c>
      <c r="F40" s="45"/>
    </row>
    <row r="41" spans="1:6" ht="18" customHeight="1">
      <c r="A41" s="102"/>
      <c r="B41" s="90"/>
      <c r="C41" s="106"/>
      <c r="D41" s="25">
        <v>2015</v>
      </c>
      <c r="E41" s="51">
        <v>7637.5</v>
      </c>
      <c r="F41" s="45"/>
    </row>
    <row r="42" spans="1:6" ht="18" customHeight="1">
      <c r="A42" s="102"/>
      <c r="B42" s="90"/>
      <c r="C42" s="106"/>
      <c r="D42" s="25">
        <v>2016</v>
      </c>
      <c r="E42" s="51">
        <v>10238</v>
      </c>
      <c r="F42" s="45"/>
    </row>
    <row r="43" spans="1:6" ht="18" customHeight="1">
      <c r="A43" s="102"/>
      <c r="B43" s="90"/>
      <c r="C43" s="106"/>
      <c r="D43" s="25">
        <v>2017</v>
      </c>
      <c r="E43" s="51">
        <v>8501.7</v>
      </c>
      <c r="F43" s="45"/>
    </row>
    <row r="44" spans="1:6" ht="18" customHeight="1">
      <c r="A44" s="103"/>
      <c r="B44" s="90"/>
      <c r="C44" s="107"/>
      <c r="D44" s="25">
        <v>2018</v>
      </c>
      <c r="E44" s="50">
        <f>7697.1</f>
        <v>7697.1</v>
      </c>
      <c r="F44" s="45"/>
    </row>
    <row r="45" spans="1:6" ht="18" customHeight="1">
      <c r="A45" s="94" t="s">
        <v>33</v>
      </c>
      <c r="B45" s="95"/>
      <c r="C45" s="95"/>
      <c r="D45" s="95"/>
      <c r="E45" s="95"/>
      <c r="F45" s="96"/>
    </row>
    <row r="46" spans="1:6" ht="18" customHeight="1">
      <c r="A46" s="97" t="s">
        <v>82</v>
      </c>
      <c r="B46" s="75" t="s">
        <v>30</v>
      </c>
      <c r="C46" s="90" t="s">
        <v>34</v>
      </c>
      <c r="D46" s="49" t="s">
        <v>0</v>
      </c>
      <c r="E46" s="42">
        <f>SUM(E47:E51)</f>
        <v>38422</v>
      </c>
      <c r="F46" s="45"/>
    </row>
    <row r="47" spans="1:6" ht="18" customHeight="1">
      <c r="A47" s="98"/>
      <c r="B47" s="93"/>
      <c r="C47" s="90"/>
      <c r="D47" s="25">
        <v>2014</v>
      </c>
      <c r="E47" s="28">
        <v>9015.9</v>
      </c>
      <c r="F47" s="45"/>
    </row>
    <row r="48" spans="1:6" ht="18" customHeight="1">
      <c r="A48" s="98"/>
      <c r="B48" s="93"/>
      <c r="C48" s="90"/>
      <c r="D48" s="25">
        <v>2015</v>
      </c>
      <c r="E48" s="28">
        <v>10562.6</v>
      </c>
      <c r="F48" s="45"/>
    </row>
    <row r="49" spans="1:6" ht="18" customHeight="1">
      <c r="A49" s="98"/>
      <c r="B49" s="93"/>
      <c r="C49" s="90"/>
      <c r="D49" s="25">
        <v>2016</v>
      </c>
      <c r="E49" s="28">
        <v>9580</v>
      </c>
      <c r="F49" s="45"/>
    </row>
    <row r="50" spans="1:6" ht="18" customHeight="1">
      <c r="A50" s="98"/>
      <c r="B50" s="93"/>
      <c r="C50" s="90"/>
      <c r="D50" s="25">
        <v>2017</v>
      </c>
      <c r="E50" s="28">
        <v>6908.6</v>
      </c>
      <c r="F50" s="45"/>
    </row>
    <row r="51" spans="1:6" ht="18" customHeight="1">
      <c r="A51" s="98"/>
      <c r="B51" s="93"/>
      <c r="C51" s="90"/>
      <c r="D51" s="25">
        <v>2018</v>
      </c>
      <c r="E51" s="28">
        <v>2354.9</v>
      </c>
      <c r="F51" s="45"/>
    </row>
    <row r="52" spans="1:6" ht="18" customHeight="1">
      <c r="A52" s="100" t="s">
        <v>47</v>
      </c>
      <c r="B52" s="95"/>
      <c r="C52" s="95"/>
      <c r="D52" s="95"/>
      <c r="E52" s="95"/>
      <c r="F52" s="96"/>
    </row>
    <row r="53" spans="1:6" ht="18" customHeight="1">
      <c r="A53" s="75" t="s">
        <v>84</v>
      </c>
      <c r="B53" s="99"/>
      <c r="C53" s="99"/>
      <c r="D53" s="41" t="s">
        <v>0</v>
      </c>
      <c r="E53" s="42">
        <f>SUM(E54:E73)</f>
        <v>11128</v>
      </c>
      <c r="F53" s="43"/>
    </row>
    <row r="54" spans="1:6" ht="18" customHeight="1">
      <c r="A54" s="93"/>
      <c r="B54" s="101" t="s">
        <v>30</v>
      </c>
      <c r="C54" s="101" t="s">
        <v>35</v>
      </c>
      <c r="D54" s="44">
        <v>2014</v>
      </c>
      <c r="E54" s="28">
        <v>300</v>
      </c>
      <c r="F54" s="45"/>
    </row>
    <row r="55" spans="1:6" ht="18" customHeight="1">
      <c r="A55" s="93"/>
      <c r="B55" s="102"/>
      <c r="C55" s="102"/>
      <c r="D55" s="44">
        <v>2015</v>
      </c>
      <c r="E55" s="28">
        <v>300</v>
      </c>
      <c r="F55" s="45"/>
    </row>
    <row r="56" spans="1:6" ht="18" customHeight="1">
      <c r="A56" s="93"/>
      <c r="B56" s="102"/>
      <c r="C56" s="102"/>
      <c r="D56" s="44">
        <v>2016</v>
      </c>
      <c r="E56" s="28">
        <v>796</v>
      </c>
      <c r="F56" s="45"/>
    </row>
    <row r="57" spans="1:6" ht="18" customHeight="1">
      <c r="A57" s="93"/>
      <c r="B57" s="102"/>
      <c r="C57" s="102"/>
      <c r="D57" s="44">
        <v>2017</v>
      </c>
      <c r="E57" s="28">
        <v>923</v>
      </c>
      <c r="F57" s="45"/>
    </row>
    <row r="58" spans="1:6" ht="18" customHeight="1">
      <c r="A58" s="93"/>
      <c r="B58" s="102"/>
      <c r="C58" s="102"/>
      <c r="D58" s="44">
        <v>2018</v>
      </c>
      <c r="E58" s="28">
        <v>938.7</v>
      </c>
      <c r="F58" s="45"/>
    </row>
    <row r="59" spans="1:6" ht="18" customHeight="1">
      <c r="A59" s="93"/>
      <c r="B59" s="102"/>
      <c r="C59" s="102"/>
      <c r="D59" s="44">
        <v>2019</v>
      </c>
      <c r="E59" s="28">
        <v>938.7</v>
      </c>
      <c r="F59" s="45"/>
    </row>
    <row r="60" spans="1:6" ht="18" customHeight="1">
      <c r="A60" s="93"/>
      <c r="B60" s="102"/>
      <c r="C60" s="102"/>
      <c r="D60" s="44">
        <v>2020</v>
      </c>
      <c r="E60" s="28">
        <v>516</v>
      </c>
      <c r="F60" s="45"/>
    </row>
    <row r="61" spans="1:6" ht="18" customHeight="1">
      <c r="A61" s="93"/>
      <c r="B61" s="102"/>
      <c r="C61" s="102"/>
      <c r="D61" s="44">
        <v>2021</v>
      </c>
      <c r="E61" s="28">
        <v>1216</v>
      </c>
      <c r="F61" s="45"/>
    </row>
    <row r="62" spans="1:6" ht="18" customHeight="1">
      <c r="A62" s="93"/>
      <c r="B62" s="102"/>
      <c r="C62" s="102"/>
      <c r="D62" s="66">
        <v>2022</v>
      </c>
      <c r="E62" s="64">
        <v>955</v>
      </c>
      <c r="F62" s="45"/>
    </row>
    <row r="63" spans="1:6" ht="18" customHeight="1">
      <c r="A63" s="93"/>
      <c r="B63" s="103"/>
      <c r="C63" s="102"/>
      <c r="D63" s="44">
        <v>2023</v>
      </c>
      <c r="E63" s="28">
        <v>885</v>
      </c>
      <c r="F63" s="45"/>
    </row>
    <row r="64" spans="1:6" ht="18" customHeight="1">
      <c r="A64" s="93"/>
      <c r="B64" s="101" t="s">
        <v>31</v>
      </c>
      <c r="C64" s="75" t="s">
        <v>36</v>
      </c>
      <c r="D64" s="44">
        <v>2014</v>
      </c>
      <c r="E64" s="28">
        <v>1416.6</v>
      </c>
      <c r="F64" s="52"/>
    </row>
    <row r="65" spans="1:6" ht="18" customHeight="1">
      <c r="A65" s="93"/>
      <c r="B65" s="102"/>
      <c r="C65" s="93"/>
      <c r="D65" s="44">
        <v>2015</v>
      </c>
      <c r="E65" s="28">
        <v>1501.9</v>
      </c>
      <c r="F65" s="45"/>
    </row>
    <row r="66" spans="1:6" ht="18" customHeight="1">
      <c r="A66" s="93"/>
      <c r="B66" s="102"/>
      <c r="C66" s="93"/>
      <c r="D66" s="44">
        <v>2016</v>
      </c>
      <c r="E66" s="28">
        <v>280.1</v>
      </c>
      <c r="F66" s="45"/>
    </row>
    <row r="67" spans="1:6" ht="18" customHeight="1">
      <c r="A67" s="93"/>
      <c r="B67" s="102"/>
      <c r="C67" s="93"/>
      <c r="D67" s="44">
        <v>2017</v>
      </c>
      <c r="E67" s="28">
        <v>161</v>
      </c>
      <c r="F67" s="45"/>
    </row>
    <row r="68" spans="1:6" ht="18" customHeight="1">
      <c r="A68" s="93"/>
      <c r="B68" s="102"/>
      <c r="C68" s="93"/>
      <c r="D68" s="44">
        <v>2018</v>
      </c>
      <c r="E68" s="28">
        <v>0</v>
      </c>
      <c r="F68" s="45"/>
    </row>
    <row r="69" spans="1:6" ht="18" customHeight="1">
      <c r="A69" s="93"/>
      <c r="B69" s="102"/>
      <c r="C69" s="93"/>
      <c r="D69" s="44">
        <v>2019</v>
      </c>
      <c r="E69" s="28">
        <v>0</v>
      </c>
      <c r="F69" s="45"/>
    </row>
    <row r="70" spans="1:6" ht="18" customHeight="1">
      <c r="A70" s="93"/>
      <c r="B70" s="102"/>
      <c r="C70" s="93"/>
      <c r="D70" s="44">
        <v>2020</v>
      </c>
      <c r="E70" s="28">
        <v>0</v>
      </c>
      <c r="F70" s="45"/>
    </row>
    <row r="71" spans="1:6" ht="18" customHeight="1">
      <c r="A71" s="93"/>
      <c r="B71" s="102"/>
      <c r="C71" s="93"/>
      <c r="D71" s="44">
        <v>2021</v>
      </c>
      <c r="E71" s="28">
        <v>0</v>
      </c>
      <c r="F71" s="45"/>
    </row>
    <row r="72" spans="1:6" ht="18" customHeight="1">
      <c r="A72" s="93"/>
      <c r="B72" s="102"/>
      <c r="C72" s="93"/>
      <c r="D72" s="65">
        <v>2022</v>
      </c>
      <c r="E72" s="64">
        <v>0</v>
      </c>
      <c r="F72" s="45"/>
    </row>
    <row r="73" spans="1:6" ht="18" customHeight="1">
      <c r="A73" s="76"/>
      <c r="B73" s="103"/>
      <c r="C73" s="76"/>
      <c r="D73" s="53">
        <v>2023</v>
      </c>
      <c r="E73" s="28">
        <v>0</v>
      </c>
      <c r="F73" s="45"/>
    </row>
    <row r="74" spans="1:6" ht="18" customHeight="1">
      <c r="A74" s="75" t="s">
        <v>92</v>
      </c>
      <c r="B74" s="75" t="s">
        <v>30</v>
      </c>
      <c r="C74" s="75" t="s">
        <v>102</v>
      </c>
      <c r="D74" s="41" t="s">
        <v>0</v>
      </c>
      <c r="E74" s="42">
        <f>SUM(E75:E81)</f>
        <v>393519.9</v>
      </c>
      <c r="F74" s="45"/>
    </row>
    <row r="75" spans="1:6" ht="18" customHeight="1">
      <c r="A75" s="93"/>
      <c r="B75" s="93"/>
      <c r="C75" s="93"/>
      <c r="D75" s="25">
        <v>2017</v>
      </c>
      <c r="E75" s="28">
        <v>36226.6</v>
      </c>
      <c r="F75" s="45"/>
    </row>
    <row r="76" spans="1:6" ht="18" customHeight="1">
      <c r="A76" s="93"/>
      <c r="B76" s="93"/>
      <c r="C76" s="93"/>
      <c r="D76" s="25">
        <v>2018</v>
      </c>
      <c r="E76" s="28">
        <v>49735.1</v>
      </c>
      <c r="F76" s="45"/>
    </row>
    <row r="77" spans="1:6" ht="18" customHeight="1">
      <c r="A77" s="93"/>
      <c r="B77" s="93"/>
      <c r="C77" s="93"/>
      <c r="D77" s="25">
        <v>2019</v>
      </c>
      <c r="E77" s="28">
        <v>61842</v>
      </c>
      <c r="F77" s="45"/>
    </row>
    <row r="78" spans="1:6" ht="18" customHeight="1">
      <c r="A78" s="93"/>
      <c r="B78" s="93"/>
      <c r="C78" s="93"/>
      <c r="D78" s="25">
        <v>2020</v>
      </c>
      <c r="E78" s="28">
        <v>64437.6</v>
      </c>
      <c r="F78" s="45"/>
    </row>
    <row r="79" spans="1:6" ht="18" customHeight="1">
      <c r="A79" s="93"/>
      <c r="B79" s="93"/>
      <c r="C79" s="93"/>
      <c r="D79" s="25">
        <v>2021</v>
      </c>
      <c r="E79" s="28">
        <v>64867.1</v>
      </c>
      <c r="F79" s="45"/>
    </row>
    <row r="80" spans="1:6" ht="18" customHeight="1">
      <c r="A80" s="93"/>
      <c r="B80" s="93"/>
      <c r="C80" s="93"/>
      <c r="D80" s="63">
        <v>2022</v>
      </c>
      <c r="E80" s="64">
        <v>60420.1</v>
      </c>
      <c r="F80" s="45"/>
    </row>
    <row r="81" spans="1:6" ht="18" customHeight="1">
      <c r="A81" s="76"/>
      <c r="B81" s="76"/>
      <c r="C81" s="76"/>
      <c r="D81" s="25">
        <v>2023</v>
      </c>
      <c r="E81" s="28">
        <v>55991.4</v>
      </c>
      <c r="F81" s="45"/>
    </row>
    <row r="82" spans="1:6" ht="18" customHeight="1">
      <c r="A82" s="54" t="s">
        <v>37</v>
      </c>
      <c r="B82" s="55"/>
      <c r="C82" s="55"/>
      <c r="D82" s="49"/>
      <c r="E82" s="42">
        <f>E53+E46+E29+E8+E74</f>
        <v>1628290.9</v>
      </c>
      <c r="F82" s="45"/>
    </row>
    <row r="83" spans="1:8" ht="18" customHeight="1">
      <c r="A83" s="108" t="s">
        <v>38</v>
      </c>
      <c r="B83" s="110"/>
      <c r="C83" s="110"/>
      <c r="D83" s="49">
        <v>2014</v>
      </c>
      <c r="E83" s="42">
        <f>E9+E19+E30+E40+E47+E54+E64</f>
        <v>115896.7</v>
      </c>
      <c r="F83" s="45"/>
      <c r="H83" s="22"/>
    </row>
    <row r="84" spans="1:8" ht="18" customHeight="1">
      <c r="A84" s="108"/>
      <c r="B84" s="111"/>
      <c r="C84" s="111"/>
      <c r="D84" s="49">
        <v>2015</v>
      </c>
      <c r="E84" s="42">
        <f>E10+E20+E31+E41+E48+E55+E65</f>
        <v>122109.5</v>
      </c>
      <c r="F84" s="45"/>
      <c r="H84" s="22"/>
    </row>
    <row r="85" spans="1:7" ht="18" customHeight="1">
      <c r="A85" s="108"/>
      <c r="B85" s="111"/>
      <c r="C85" s="111"/>
      <c r="D85" s="49">
        <v>2016</v>
      </c>
      <c r="E85" s="42">
        <f>E11+E21+E32+E49+E56+E66+E42</f>
        <v>141325.8</v>
      </c>
      <c r="F85" s="45"/>
      <c r="G85" s="22"/>
    </row>
    <row r="86" spans="1:6" ht="18" customHeight="1">
      <c r="A86" s="108"/>
      <c r="B86" s="111"/>
      <c r="C86" s="111"/>
      <c r="D86" s="49">
        <v>2017</v>
      </c>
      <c r="E86" s="42">
        <f>E12+E22+E33+E50+E57+E67+E75+E43</f>
        <v>189918.90000000002</v>
      </c>
      <c r="F86" s="45"/>
    </row>
    <row r="87" spans="1:6" s="62" customFormat="1" ht="18" customHeight="1">
      <c r="A87" s="108"/>
      <c r="B87" s="111"/>
      <c r="C87" s="111"/>
      <c r="D87" s="49">
        <v>2018</v>
      </c>
      <c r="E87" s="42">
        <f>E13+E23+E34+E51+E58+E68+E76+E44</f>
        <v>167552.8</v>
      </c>
      <c r="F87" s="45"/>
    </row>
    <row r="88" spans="1:6" s="62" customFormat="1" ht="18" customHeight="1">
      <c r="A88" s="108"/>
      <c r="B88" s="111"/>
      <c r="C88" s="111"/>
      <c r="D88" s="49">
        <v>2019</v>
      </c>
      <c r="E88" s="42">
        <f>E14+E24+E35+E59+E69+E77</f>
        <v>207438.8</v>
      </c>
      <c r="F88" s="45"/>
    </row>
    <row r="89" spans="1:6" s="62" customFormat="1" ht="18" customHeight="1">
      <c r="A89" s="108"/>
      <c r="B89" s="111"/>
      <c r="C89" s="111"/>
      <c r="D89" s="49">
        <v>2020</v>
      </c>
      <c r="E89" s="42">
        <f>E15+E25+E36+E60+E70+E78</f>
        <v>269928.3</v>
      </c>
      <c r="F89" s="52"/>
    </row>
    <row r="90" spans="1:6" s="62" customFormat="1" ht="18" customHeight="1">
      <c r="A90" s="108"/>
      <c r="B90" s="111"/>
      <c r="C90" s="111"/>
      <c r="D90" s="49">
        <v>2021</v>
      </c>
      <c r="E90" s="42">
        <f>E16+E26+E37+E61+E71+E79</f>
        <v>162931.1</v>
      </c>
      <c r="F90" s="56"/>
    </row>
    <row r="91" spans="1:6" s="62" customFormat="1" ht="18" customHeight="1">
      <c r="A91" s="108"/>
      <c r="B91" s="111"/>
      <c r="C91" s="111"/>
      <c r="D91" s="49">
        <v>2022</v>
      </c>
      <c r="E91" s="42">
        <f>E17+E27+E38+E62+E72+E80</f>
        <v>126555.20000000001</v>
      </c>
      <c r="F91" s="56"/>
    </row>
    <row r="92" spans="1:6" s="62" customFormat="1" ht="13.5" customHeight="1">
      <c r="A92" s="109"/>
      <c r="B92" s="112"/>
      <c r="C92" s="112"/>
      <c r="D92" s="49">
        <v>2023</v>
      </c>
      <c r="E92" s="42">
        <f>E18+E28+E39+E63+E73+E81</f>
        <v>124633.79999999999</v>
      </c>
      <c r="F92" s="56"/>
    </row>
    <row r="93" spans="1:6" s="62" customFormat="1" ht="11.25" customHeight="1">
      <c r="A93" s="57"/>
      <c r="B93" s="57"/>
      <c r="C93" s="57"/>
      <c r="D93" s="57"/>
      <c r="E93" s="58"/>
      <c r="F93" s="57"/>
    </row>
    <row r="94" ht="12.75">
      <c r="E94" s="22"/>
    </row>
  </sheetData>
  <sheetProtection/>
  <mergeCells count="31">
    <mergeCell ref="A83:A92"/>
    <mergeCell ref="B83:B92"/>
    <mergeCell ref="C83:C92"/>
    <mergeCell ref="E3:F3"/>
    <mergeCell ref="A4:F4"/>
    <mergeCell ref="A7:F7"/>
    <mergeCell ref="D6:E6"/>
    <mergeCell ref="A29:A44"/>
    <mergeCell ref="A8:A26"/>
    <mergeCell ref="B8:C8"/>
    <mergeCell ref="C30:C44"/>
    <mergeCell ref="C9:C18"/>
    <mergeCell ref="B9:B18"/>
    <mergeCell ref="B19:B28"/>
    <mergeCell ref="C19:C28"/>
    <mergeCell ref="A74:A81"/>
    <mergeCell ref="C54:C63"/>
    <mergeCell ref="B54:B63"/>
    <mergeCell ref="C64:C73"/>
    <mergeCell ref="B64:B73"/>
    <mergeCell ref="B30:B39"/>
    <mergeCell ref="B40:B44"/>
    <mergeCell ref="B74:B81"/>
    <mergeCell ref="C74:C81"/>
    <mergeCell ref="B46:B51"/>
    <mergeCell ref="A45:F45"/>
    <mergeCell ref="A53:A73"/>
    <mergeCell ref="A46:A51"/>
    <mergeCell ref="C46:C51"/>
    <mergeCell ref="B53:C53"/>
    <mergeCell ref="A52:F52"/>
  </mergeCells>
  <printOptions/>
  <pageMargins left="0.5905511811023623" right="0.15748031496062992" top="0.4724409448818898" bottom="0.5905511811023623" header="0.4330708661417323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70" zoomScaleNormal="70" zoomScalePageLayoutView="0" workbookViewId="0" topLeftCell="A33">
      <selection activeCell="A1" sqref="A1:R42"/>
    </sheetView>
  </sheetViews>
  <sheetFormatPr defaultColWidth="9.00390625" defaultRowHeight="12.75"/>
  <cols>
    <col min="1" max="1" width="6.125" style="13" customWidth="1"/>
    <col min="2" max="2" width="33.75390625" style="13" customWidth="1"/>
    <col min="3" max="3" width="16.25390625" style="13" customWidth="1"/>
    <col min="4" max="4" width="12.875" style="13" customWidth="1"/>
    <col min="5" max="5" width="14.25390625" style="13" customWidth="1"/>
    <col min="6" max="6" width="15.75390625" style="13" customWidth="1"/>
    <col min="7" max="16" width="14.25390625" style="13" customWidth="1"/>
    <col min="17" max="17" width="15.875" style="13" customWidth="1"/>
    <col min="18" max="18" width="23.75390625" style="13" customWidth="1"/>
    <col min="19" max="16384" width="9.125" style="13" customWidth="1"/>
  </cols>
  <sheetData>
    <row r="1" ht="16.5">
      <c r="R1" s="14" t="s">
        <v>22</v>
      </c>
    </row>
    <row r="2" ht="12.75">
      <c r="R2" s="15" t="s">
        <v>50</v>
      </c>
    </row>
    <row r="3" spans="17:19" ht="17.25" customHeight="1">
      <c r="Q3" s="117"/>
      <c r="R3" s="117"/>
      <c r="S3" s="2"/>
    </row>
    <row r="4" spans="1:18" ht="17.25" customHeight="1">
      <c r="A4" s="118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18.75" customHeight="1">
      <c r="A5" s="124" t="s">
        <v>111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5.75">
      <c r="A6" s="119" t="s">
        <v>51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ht="4.5" customHeight="1">
      <c r="A7" s="16"/>
    </row>
    <row r="8" spans="1:18" ht="24" customHeight="1">
      <c r="A8" s="121" t="s">
        <v>13</v>
      </c>
      <c r="B8" s="120" t="s">
        <v>15</v>
      </c>
      <c r="C8" s="120" t="s">
        <v>16</v>
      </c>
      <c r="D8" s="120" t="s">
        <v>17</v>
      </c>
      <c r="E8" s="121" t="s">
        <v>70</v>
      </c>
      <c r="F8" s="123" t="s">
        <v>24</v>
      </c>
      <c r="G8" s="149" t="s">
        <v>23</v>
      </c>
      <c r="H8" s="150"/>
      <c r="I8" s="150"/>
      <c r="J8" s="150"/>
      <c r="K8" s="150"/>
      <c r="L8" s="150"/>
      <c r="M8" s="150"/>
      <c r="N8" s="150"/>
      <c r="O8" s="150"/>
      <c r="P8" s="151"/>
      <c r="Q8" s="120" t="s">
        <v>18</v>
      </c>
      <c r="R8" s="120" t="s">
        <v>19</v>
      </c>
    </row>
    <row r="9" spans="1:18" ht="65.25" customHeight="1">
      <c r="A9" s="122"/>
      <c r="B9" s="120"/>
      <c r="C9" s="120"/>
      <c r="D9" s="120"/>
      <c r="E9" s="122"/>
      <c r="F9" s="123"/>
      <c r="G9" s="3">
        <v>2014</v>
      </c>
      <c r="H9" s="3">
        <v>2015</v>
      </c>
      <c r="I9" s="3">
        <v>2016</v>
      </c>
      <c r="J9" s="3">
        <v>2017</v>
      </c>
      <c r="K9" s="3">
        <v>2018</v>
      </c>
      <c r="L9" s="3">
        <v>2019</v>
      </c>
      <c r="M9" s="3">
        <v>2020</v>
      </c>
      <c r="N9" s="3">
        <v>2021</v>
      </c>
      <c r="O9" s="3">
        <v>2022</v>
      </c>
      <c r="P9" s="3">
        <v>2023</v>
      </c>
      <c r="Q9" s="120"/>
      <c r="R9" s="120"/>
    </row>
    <row r="10" spans="1:18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67">
        <v>15</v>
      </c>
      <c r="P10" s="4">
        <v>16</v>
      </c>
      <c r="Q10" s="4">
        <v>17</v>
      </c>
      <c r="R10" s="4">
        <v>18</v>
      </c>
    </row>
    <row r="11" spans="1:18" ht="30.75" customHeight="1">
      <c r="A11" s="131" t="s">
        <v>44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18" ht="24" customHeight="1">
      <c r="A12" s="74" t="s">
        <v>11</v>
      </c>
      <c r="B12" s="148" t="s">
        <v>85</v>
      </c>
      <c r="C12" s="5" t="s">
        <v>2</v>
      </c>
      <c r="D12" s="6"/>
      <c r="E12" s="7">
        <f>E13+E14</f>
        <v>79488.6</v>
      </c>
      <c r="F12" s="7">
        <f>F13+F14</f>
        <v>782708.2999999998</v>
      </c>
      <c r="G12" s="7">
        <f aca="true" t="shared" si="0" ref="G12:M12">G13+G14</f>
        <v>80557.2</v>
      </c>
      <c r="H12" s="7">
        <f t="shared" si="0"/>
        <v>61330.2</v>
      </c>
      <c r="I12" s="7">
        <f t="shared" si="0"/>
        <v>90981.2</v>
      </c>
      <c r="J12" s="7">
        <f>J13+J14</f>
        <v>98565.5</v>
      </c>
      <c r="K12" s="7">
        <f>K13+K14</f>
        <v>60992.8</v>
      </c>
      <c r="L12" s="7">
        <f t="shared" si="0"/>
        <v>95526.59999999999</v>
      </c>
      <c r="M12" s="7">
        <f t="shared" si="0"/>
        <v>99134.6</v>
      </c>
      <c r="N12" s="7">
        <f>N13+N14</f>
        <v>62682.7</v>
      </c>
      <c r="O12" s="7">
        <f>O13+O14</f>
        <v>65180.1</v>
      </c>
      <c r="P12" s="7">
        <f>P13+P14</f>
        <v>67757.4</v>
      </c>
      <c r="Q12" s="128" t="s">
        <v>42</v>
      </c>
      <c r="R12" s="128" t="s">
        <v>107</v>
      </c>
    </row>
    <row r="13" spans="1:18" ht="75" customHeight="1">
      <c r="A13" s="74"/>
      <c r="B13" s="148"/>
      <c r="C13" s="8" t="s">
        <v>25</v>
      </c>
      <c r="D13" s="6" t="s">
        <v>116</v>
      </c>
      <c r="E13" s="9">
        <f>E16</f>
        <v>32300.5</v>
      </c>
      <c r="F13" s="9">
        <f>F16</f>
        <v>221407.7</v>
      </c>
      <c r="G13" s="9">
        <f aca="true" t="shared" si="1" ref="G13:L14">G16</f>
        <v>32300.5</v>
      </c>
      <c r="H13" s="9">
        <f t="shared" si="1"/>
        <v>13000</v>
      </c>
      <c r="I13" s="9">
        <f t="shared" si="1"/>
        <v>20652.2</v>
      </c>
      <c r="J13" s="9">
        <f t="shared" si="1"/>
        <v>20961.2</v>
      </c>
      <c r="K13" s="9">
        <f t="shared" si="1"/>
        <v>20961.2</v>
      </c>
      <c r="L13" s="9">
        <f t="shared" si="1"/>
        <v>20961.2</v>
      </c>
      <c r="M13" s="9">
        <f aca="true" t="shared" si="2" ref="M13:P14">M16</f>
        <v>21799.6</v>
      </c>
      <c r="N13" s="9">
        <f t="shared" si="2"/>
        <v>22671.6</v>
      </c>
      <c r="O13" s="9">
        <f t="shared" si="2"/>
        <v>23578.6</v>
      </c>
      <c r="P13" s="9">
        <f t="shared" si="2"/>
        <v>24521.6</v>
      </c>
      <c r="Q13" s="129"/>
      <c r="R13" s="129"/>
    </row>
    <row r="14" spans="1:18" ht="58.5" customHeight="1">
      <c r="A14" s="74"/>
      <c r="B14" s="148"/>
      <c r="C14" s="8" t="s">
        <v>26</v>
      </c>
      <c r="D14" s="69" t="s">
        <v>116</v>
      </c>
      <c r="E14" s="9">
        <f>E17</f>
        <v>47188.1</v>
      </c>
      <c r="F14" s="9">
        <f>F17</f>
        <v>561300.5999999999</v>
      </c>
      <c r="G14" s="9">
        <f t="shared" si="1"/>
        <v>48256.7</v>
      </c>
      <c r="H14" s="9">
        <f t="shared" si="1"/>
        <v>48330.2</v>
      </c>
      <c r="I14" s="9">
        <f t="shared" si="1"/>
        <v>70329</v>
      </c>
      <c r="J14" s="9">
        <f>J17</f>
        <v>77604.3</v>
      </c>
      <c r="K14" s="9">
        <f>K17</f>
        <v>40031.6</v>
      </c>
      <c r="L14" s="9">
        <f>L17</f>
        <v>74565.4</v>
      </c>
      <c r="M14" s="9">
        <f t="shared" si="2"/>
        <v>77335</v>
      </c>
      <c r="N14" s="9">
        <f t="shared" si="2"/>
        <v>40011.1</v>
      </c>
      <c r="O14" s="9">
        <f t="shared" si="2"/>
        <v>41601.5</v>
      </c>
      <c r="P14" s="9">
        <f t="shared" si="2"/>
        <v>43235.8</v>
      </c>
      <c r="Q14" s="129"/>
      <c r="R14" s="129"/>
    </row>
    <row r="15" spans="1:18" ht="21" customHeight="1">
      <c r="A15" s="74" t="s">
        <v>20</v>
      </c>
      <c r="B15" s="125" t="s">
        <v>83</v>
      </c>
      <c r="C15" s="5" t="s">
        <v>2</v>
      </c>
      <c r="D15" s="6"/>
      <c r="E15" s="9">
        <f>E16+E17</f>
        <v>79488.6</v>
      </c>
      <c r="F15" s="9">
        <f>G15+H15+I15+J15+K15+L15+M15+N15+P15</f>
        <v>717528.2</v>
      </c>
      <c r="G15" s="9">
        <f aca="true" t="shared" si="3" ref="G15:L15">G16+G17</f>
        <v>80557.2</v>
      </c>
      <c r="H15" s="9">
        <f t="shared" si="3"/>
        <v>61330.2</v>
      </c>
      <c r="I15" s="9">
        <f t="shared" si="3"/>
        <v>90981.2</v>
      </c>
      <c r="J15" s="9">
        <f t="shared" si="3"/>
        <v>98565.5</v>
      </c>
      <c r="K15" s="9">
        <f t="shared" si="3"/>
        <v>60992.8</v>
      </c>
      <c r="L15" s="9">
        <f t="shared" si="3"/>
        <v>95526.59999999999</v>
      </c>
      <c r="M15" s="9">
        <f>M16+M17</f>
        <v>99134.6</v>
      </c>
      <c r="N15" s="9">
        <f>N16+N17</f>
        <v>62682.7</v>
      </c>
      <c r="O15" s="9">
        <f>O16+O17</f>
        <v>65180.1</v>
      </c>
      <c r="P15" s="9">
        <f>P16+P17</f>
        <v>67757.4</v>
      </c>
      <c r="Q15" s="129"/>
      <c r="R15" s="129"/>
    </row>
    <row r="16" spans="1:18" ht="82.5" customHeight="1">
      <c r="A16" s="74"/>
      <c r="B16" s="125"/>
      <c r="C16" s="8" t="s">
        <v>25</v>
      </c>
      <c r="D16" s="69" t="s">
        <v>116</v>
      </c>
      <c r="E16" s="9">
        <v>32300.5</v>
      </c>
      <c r="F16" s="9">
        <f>G16+H16+I16+J16+K16+L16+M16+N16+P16+O16</f>
        <v>221407.7</v>
      </c>
      <c r="G16" s="9">
        <v>32300.5</v>
      </c>
      <c r="H16" s="9">
        <v>13000</v>
      </c>
      <c r="I16" s="9">
        <v>20652.2</v>
      </c>
      <c r="J16" s="9">
        <v>20961.2</v>
      </c>
      <c r="K16" s="9">
        <v>20961.2</v>
      </c>
      <c r="L16" s="9">
        <v>20961.2</v>
      </c>
      <c r="M16" s="9">
        <v>21799.6</v>
      </c>
      <c r="N16" s="9">
        <v>22671.6</v>
      </c>
      <c r="O16" s="9">
        <v>23578.6</v>
      </c>
      <c r="P16" s="9">
        <v>24521.6</v>
      </c>
      <c r="Q16" s="129"/>
      <c r="R16" s="129"/>
    </row>
    <row r="17" spans="1:18" ht="58.5" customHeight="1">
      <c r="A17" s="74"/>
      <c r="B17" s="125"/>
      <c r="C17" s="8" t="s">
        <v>26</v>
      </c>
      <c r="D17" s="69" t="s">
        <v>116</v>
      </c>
      <c r="E17" s="9">
        <v>47188.1</v>
      </c>
      <c r="F17" s="9">
        <f>G17+H17+I17+J17+K17+L17+M17+N17+P17+O17</f>
        <v>561300.5999999999</v>
      </c>
      <c r="G17" s="9">
        <v>48256.7</v>
      </c>
      <c r="H17" s="9">
        <v>48330.2</v>
      </c>
      <c r="I17" s="9">
        <v>70329</v>
      </c>
      <c r="J17" s="9">
        <v>77604.3</v>
      </c>
      <c r="K17" s="9">
        <v>40031.6</v>
      </c>
      <c r="L17" s="9">
        <v>74565.4</v>
      </c>
      <c r="M17" s="9">
        <v>77335</v>
      </c>
      <c r="N17" s="9">
        <v>40011.1</v>
      </c>
      <c r="O17" s="9">
        <v>41601.5</v>
      </c>
      <c r="P17" s="9">
        <v>43235.8</v>
      </c>
      <c r="Q17" s="129"/>
      <c r="R17" s="129"/>
    </row>
    <row r="18" spans="1:18" ht="24" customHeight="1">
      <c r="A18" s="77" t="s">
        <v>12</v>
      </c>
      <c r="B18" s="144" t="s">
        <v>67</v>
      </c>
      <c r="C18" s="5" t="s">
        <v>2</v>
      </c>
      <c r="D18" s="6"/>
      <c r="E18" s="7">
        <f aca="true" t="shared" si="4" ref="E18:P18">E19+E20</f>
        <v>13963.6</v>
      </c>
      <c r="F18" s="7">
        <f>F19+F20</f>
        <v>402512.69999999995</v>
      </c>
      <c r="G18" s="7">
        <f t="shared" si="4"/>
        <v>24607</v>
      </c>
      <c r="H18" s="7">
        <f t="shared" si="4"/>
        <v>48414.8</v>
      </c>
      <c r="I18" s="7">
        <f t="shared" si="4"/>
        <v>39688.5</v>
      </c>
      <c r="J18" s="7">
        <f t="shared" si="4"/>
        <v>47134.2</v>
      </c>
      <c r="K18" s="7">
        <f t="shared" si="4"/>
        <v>53531.299999999996</v>
      </c>
      <c r="L18" s="7">
        <f t="shared" si="4"/>
        <v>49131.5</v>
      </c>
      <c r="M18" s="7">
        <f>M19+M20</f>
        <v>105840.1</v>
      </c>
      <c r="N18" s="7">
        <f t="shared" si="4"/>
        <v>34165.3</v>
      </c>
      <c r="O18" s="7">
        <f t="shared" si="4"/>
        <v>0</v>
      </c>
      <c r="P18" s="7">
        <f t="shared" si="4"/>
        <v>0</v>
      </c>
      <c r="Q18" s="129"/>
      <c r="R18" s="129"/>
    </row>
    <row r="19" spans="1:18" ht="79.5" customHeight="1">
      <c r="A19" s="147"/>
      <c r="B19" s="145"/>
      <c r="C19" s="8" t="s">
        <v>25</v>
      </c>
      <c r="D19" s="69" t="s">
        <v>116</v>
      </c>
      <c r="E19" s="9">
        <f>E22</f>
        <v>3000</v>
      </c>
      <c r="F19" s="9">
        <f>G19+H19+I19+J19+K19+P199+L19+M19+N19+P19</f>
        <v>363368.89999999997</v>
      </c>
      <c r="G19" s="9">
        <f aca="true" t="shared" si="5" ref="G19:K20">G22</f>
        <v>19537.5</v>
      </c>
      <c r="H19" s="9">
        <f t="shared" si="5"/>
        <v>40777.3</v>
      </c>
      <c r="I19" s="9">
        <f t="shared" si="5"/>
        <v>29450.5</v>
      </c>
      <c r="J19" s="9">
        <f t="shared" si="5"/>
        <v>38632.5</v>
      </c>
      <c r="K19" s="9">
        <f t="shared" si="5"/>
        <v>45834.2</v>
      </c>
      <c r="L19" s="9">
        <v>49131.5</v>
      </c>
      <c r="M19" s="9">
        <f>M21</f>
        <v>105840.1</v>
      </c>
      <c r="N19" s="9">
        <f>N21</f>
        <v>34165.3</v>
      </c>
      <c r="O19" s="9">
        <f>O21</f>
        <v>0</v>
      </c>
      <c r="P19" s="9">
        <f>P21</f>
        <v>0</v>
      </c>
      <c r="Q19" s="129"/>
      <c r="R19" s="129"/>
    </row>
    <row r="20" spans="1:18" ht="60.75" customHeight="1">
      <c r="A20" s="78"/>
      <c r="B20" s="146"/>
      <c r="C20" s="8" t="s">
        <v>26</v>
      </c>
      <c r="D20" s="69" t="s">
        <v>116</v>
      </c>
      <c r="E20" s="9">
        <f>E23</f>
        <v>10963.6</v>
      </c>
      <c r="F20" s="9">
        <f>G20+H20+I20+J20+K20+L20+M20+N20+P20</f>
        <v>39143.8</v>
      </c>
      <c r="G20" s="9">
        <f t="shared" si="5"/>
        <v>5069.5</v>
      </c>
      <c r="H20" s="9">
        <f t="shared" si="5"/>
        <v>7637.5</v>
      </c>
      <c r="I20" s="9">
        <f t="shared" si="5"/>
        <v>10238</v>
      </c>
      <c r="J20" s="9">
        <f t="shared" si="5"/>
        <v>8501.7</v>
      </c>
      <c r="K20" s="9">
        <f t="shared" si="5"/>
        <v>7697.1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29"/>
      <c r="R20" s="129"/>
    </row>
    <row r="21" spans="1:18" ht="22.5" customHeight="1">
      <c r="A21" s="74" t="s">
        <v>21</v>
      </c>
      <c r="B21" s="125" t="s">
        <v>81</v>
      </c>
      <c r="C21" s="5" t="s">
        <v>2</v>
      </c>
      <c r="D21" s="6"/>
      <c r="E21" s="9">
        <f aca="true" t="shared" si="6" ref="E21:N21">E22+E23</f>
        <v>13963.6</v>
      </c>
      <c r="F21" s="9">
        <f>F22+F23</f>
        <v>402512.69999999995</v>
      </c>
      <c r="G21" s="9">
        <f t="shared" si="6"/>
        <v>24607</v>
      </c>
      <c r="H21" s="9">
        <f t="shared" si="6"/>
        <v>48414.8</v>
      </c>
      <c r="I21" s="9">
        <f t="shared" si="6"/>
        <v>39688.5</v>
      </c>
      <c r="J21" s="9">
        <f>J22+J23</f>
        <v>47134.2</v>
      </c>
      <c r="K21" s="9">
        <f>K22+K23</f>
        <v>53531.299999999996</v>
      </c>
      <c r="L21" s="9">
        <f t="shared" si="6"/>
        <v>49131.5</v>
      </c>
      <c r="M21" s="9">
        <f t="shared" si="6"/>
        <v>105840.1</v>
      </c>
      <c r="N21" s="9">
        <f t="shared" si="6"/>
        <v>34165.3</v>
      </c>
      <c r="O21" s="9">
        <f>O22+O23</f>
        <v>0</v>
      </c>
      <c r="P21" s="9">
        <f>P22+P23</f>
        <v>0</v>
      </c>
      <c r="Q21" s="129"/>
      <c r="R21" s="129"/>
    </row>
    <row r="22" spans="1:18" ht="75" customHeight="1">
      <c r="A22" s="74"/>
      <c r="B22" s="125"/>
      <c r="C22" s="8" t="s">
        <v>25</v>
      </c>
      <c r="D22" s="69" t="s">
        <v>116</v>
      </c>
      <c r="E22" s="9">
        <v>3000</v>
      </c>
      <c r="F22" s="9">
        <f>G22+H22+I22+J22+K22+L22+M22+N22+P22+O22</f>
        <v>363368.89999999997</v>
      </c>
      <c r="G22" s="9">
        <v>19537.5</v>
      </c>
      <c r="H22" s="9">
        <v>40777.3</v>
      </c>
      <c r="I22" s="9">
        <v>29450.5</v>
      </c>
      <c r="J22" s="9">
        <v>38632.5</v>
      </c>
      <c r="K22" s="9">
        <v>45834.2</v>
      </c>
      <c r="L22" s="9">
        <f>L19</f>
        <v>49131.5</v>
      </c>
      <c r="M22" s="9">
        <v>105840.1</v>
      </c>
      <c r="N22" s="9">
        <v>34165.3</v>
      </c>
      <c r="O22" s="9">
        <v>0</v>
      </c>
      <c r="P22" s="9">
        <v>0</v>
      </c>
      <c r="Q22" s="129"/>
      <c r="R22" s="129"/>
    </row>
    <row r="23" spans="1:18" ht="60" customHeight="1">
      <c r="A23" s="77"/>
      <c r="B23" s="152"/>
      <c r="C23" s="8" t="s">
        <v>26</v>
      </c>
      <c r="D23" s="69" t="s">
        <v>116</v>
      </c>
      <c r="E23" s="9">
        <v>10963.6</v>
      </c>
      <c r="F23" s="9">
        <f>G23+H23+I23+J23+K23+L23+M23+N23+P23</f>
        <v>39143.8</v>
      </c>
      <c r="G23" s="9">
        <v>5069.5</v>
      </c>
      <c r="H23" s="9">
        <v>7637.5</v>
      </c>
      <c r="I23" s="9">
        <v>10238</v>
      </c>
      <c r="J23" s="9">
        <v>8501.7</v>
      </c>
      <c r="K23" s="9">
        <v>7697.1</v>
      </c>
      <c r="L23" s="9">
        <f>L20</f>
        <v>0</v>
      </c>
      <c r="M23" s="9">
        <v>0</v>
      </c>
      <c r="N23" s="9">
        <v>0</v>
      </c>
      <c r="O23" s="9">
        <v>0</v>
      </c>
      <c r="P23" s="9">
        <v>0</v>
      </c>
      <c r="Q23" s="130"/>
      <c r="R23" s="130"/>
    </row>
    <row r="24" spans="1:18" ht="27.75" customHeight="1">
      <c r="A24" s="131" t="s">
        <v>33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ht="32.25" customHeight="1">
      <c r="A25" s="74" t="s">
        <v>12</v>
      </c>
      <c r="B25" s="134" t="s">
        <v>45</v>
      </c>
      <c r="C25" s="5" t="s">
        <v>2</v>
      </c>
      <c r="D25" s="6"/>
      <c r="E25" s="7">
        <f aca="true" t="shared" si="7" ref="E25:N25">E26</f>
        <v>8164.7</v>
      </c>
      <c r="F25" s="7">
        <f>F26</f>
        <v>38422</v>
      </c>
      <c r="G25" s="7">
        <f t="shared" si="7"/>
        <v>9015.9</v>
      </c>
      <c r="H25" s="7">
        <f t="shared" si="7"/>
        <v>10562.6</v>
      </c>
      <c r="I25" s="7">
        <f t="shared" si="7"/>
        <v>9580</v>
      </c>
      <c r="J25" s="7">
        <f t="shared" si="7"/>
        <v>6908.6</v>
      </c>
      <c r="K25" s="7">
        <f t="shared" si="7"/>
        <v>2354.9</v>
      </c>
      <c r="L25" s="7" t="str">
        <f t="shared" si="7"/>
        <v>x</v>
      </c>
      <c r="M25" s="7" t="str">
        <f t="shared" si="7"/>
        <v>x</v>
      </c>
      <c r="N25" s="7" t="str">
        <f t="shared" si="7"/>
        <v>x</v>
      </c>
      <c r="O25" s="7"/>
      <c r="P25" s="7" t="s">
        <v>113</v>
      </c>
      <c r="Q25" s="138" t="s">
        <v>42</v>
      </c>
      <c r="R25" s="128" t="s">
        <v>43</v>
      </c>
    </row>
    <row r="26" spans="1:18" ht="72" customHeight="1">
      <c r="A26" s="74"/>
      <c r="B26" s="134"/>
      <c r="C26" s="8" t="s">
        <v>25</v>
      </c>
      <c r="D26" s="69" t="s">
        <v>116</v>
      </c>
      <c r="E26" s="9">
        <f>E28</f>
        <v>8164.7</v>
      </c>
      <c r="F26" s="9">
        <f>G26+H26+I26+J26+K26</f>
        <v>38422</v>
      </c>
      <c r="G26" s="9">
        <f aca="true" t="shared" si="8" ref="G26:N26">G28</f>
        <v>9015.9</v>
      </c>
      <c r="H26" s="9">
        <f t="shared" si="8"/>
        <v>10562.6</v>
      </c>
      <c r="I26" s="9">
        <f t="shared" si="8"/>
        <v>9580</v>
      </c>
      <c r="J26" s="9">
        <f t="shared" si="8"/>
        <v>6908.6</v>
      </c>
      <c r="K26" s="9">
        <f t="shared" si="8"/>
        <v>2354.9</v>
      </c>
      <c r="L26" s="9" t="str">
        <f t="shared" si="8"/>
        <v>x</v>
      </c>
      <c r="M26" s="9" t="str">
        <f t="shared" si="8"/>
        <v>x</v>
      </c>
      <c r="N26" s="9" t="str">
        <f t="shared" si="8"/>
        <v>x</v>
      </c>
      <c r="O26" s="9"/>
      <c r="P26" s="9" t="s">
        <v>113</v>
      </c>
      <c r="Q26" s="139"/>
      <c r="R26" s="129"/>
    </row>
    <row r="27" spans="1:18" ht="29.25" customHeight="1">
      <c r="A27" s="74" t="s">
        <v>21</v>
      </c>
      <c r="B27" s="125" t="s">
        <v>82</v>
      </c>
      <c r="C27" s="5" t="s">
        <v>2</v>
      </c>
      <c r="D27" s="6"/>
      <c r="E27" s="9">
        <f aca="true" t="shared" si="9" ref="E27:N27">E28</f>
        <v>8164.7</v>
      </c>
      <c r="F27" s="9">
        <f t="shared" si="9"/>
        <v>38422</v>
      </c>
      <c r="G27" s="9">
        <f t="shared" si="9"/>
        <v>9015.9</v>
      </c>
      <c r="H27" s="9">
        <f t="shared" si="9"/>
        <v>10562.6</v>
      </c>
      <c r="I27" s="9">
        <f t="shared" si="9"/>
        <v>9580</v>
      </c>
      <c r="J27" s="9">
        <f t="shared" si="9"/>
        <v>6908.6</v>
      </c>
      <c r="K27" s="9">
        <f t="shared" si="9"/>
        <v>2354.9</v>
      </c>
      <c r="L27" s="9" t="str">
        <f t="shared" si="9"/>
        <v>x</v>
      </c>
      <c r="M27" s="9" t="str">
        <f t="shared" si="9"/>
        <v>x</v>
      </c>
      <c r="N27" s="9" t="str">
        <f t="shared" si="9"/>
        <v>x</v>
      </c>
      <c r="O27" s="9"/>
      <c r="P27" s="9" t="s">
        <v>113</v>
      </c>
      <c r="Q27" s="139"/>
      <c r="R27" s="129"/>
    </row>
    <row r="28" spans="1:18" ht="75" customHeight="1">
      <c r="A28" s="74"/>
      <c r="B28" s="125"/>
      <c r="C28" s="8" t="s">
        <v>25</v>
      </c>
      <c r="D28" s="69" t="s">
        <v>116</v>
      </c>
      <c r="E28" s="9">
        <v>8164.7</v>
      </c>
      <c r="F28" s="9">
        <f>G28+H28+I28+J28+K28</f>
        <v>38422</v>
      </c>
      <c r="G28" s="9">
        <v>9015.9</v>
      </c>
      <c r="H28" s="9">
        <v>10562.6</v>
      </c>
      <c r="I28" s="9">
        <v>9580</v>
      </c>
      <c r="J28" s="9">
        <v>6908.6</v>
      </c>
      <c r="K28" s="9">
        <v>2354.9</v>
      </c>
      <c r="L28" s="9" t="s">
        <v>113</v>
      </c>
      <c r="M28" s="9" t="s">
        <v>113</v>
      </c>
      <c r="N28" s="9" t="s">
        <v>113</v>
      </c>
      <c r="O28" s="9"/>
      <c r="P28" s="9" t="s">
        <v>113</v>
      </c>
      <c r="Q28" s="139"/>
      <c r="R28" s="130"/>
    </row>
    <row r="29" spans="1:18" ht="96.75" customHeight="1">
      <c r="A29" s="4" t="s">
        <v>86</v>
      </c>
      <c r="B29" s="10" t="s">
        <v>90</v>
      </c>
      <c r="C29" s="8" t="s">
        <v>25</v>
      </c>
      <c r="D29" s="69" t="s">
        <v>116</v>
      </c>
      <c r="E29" s="141" t="s">
        <v>87</v>
      </c>
      <c r="F29" s="142"/>
      <c r="G29" s="142"/>
      <c r="H29" s="142"/>
      <c r="I29" s="142"/>
      <c r="J29" s="142"/>
      <c r="K29" s="142"/>
      <c r="L29" s="9" t="s">
        <v>113</v>
      </c>
      <c r="M29" s="9" t="s">
        <v>113</v>
      </c>
      <c r="N29" s="9" t="s">
        <v>113</v>
      </c>
      <c r="O29" s="9"/>
      <c r="P29" s="9" t="s">
        <v>113</v>
      </c>
      <c r="Q29" s="139"/>
      <c r="R29" s="128" t="s">
        <v>91</v>
      </c>
    </row>
    <row r="30" spans="1:18" ht="96" customHeight="1">
      <c r="A30" s="4" t="s">
        <v>88</v>
      </c>
      <c r="B30" s="10" t="s">
        <v>89</v>
      </c>
      <c r="C30" s="8" t="s">
        <v>25</v>
      </c>
      <c r="D30" s="69" t="s">
        <v>116</v>
      </c>
      <c r="E30" s="141" t="s">
        <v>87</v>
      </c>
      <c r="F30" s="142"/>
      <c r="G30" s="142"/>
      <c r="H30" s="142"/>
      <c r="I30" s="142"/>
      <c r="J30" s="142"/>
      <c r="K30" s="143"/>
      <c r="L30" s="9" t="s">
        <v>113</v>
      </c>
      <c r="M30" s="9" t="s">
        <v>113</v>
      </c>
      <c r="N30" s="9" t="s">
        <v>113</v>
      </c>
      <c r="O30" s="9"/>
      <c r="P30" s="9" t="s">
        <v>113</v>
      </c>
      <c r="Q30" s="140"/>
      <c r="R30" s="130"/>
    </row>
    <row r="31" spans="1:18" ht="27" customHeight="1">
      <c r="A31" s="135" t="s">
        <v>48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</row>
    <row r="32" spans="1:18" ht="29.25" customHeight="1">
      <c r="A32" s="74" t="s">
        <v>40</v>
      </c>
      <c r="B32" s="148" t="s">
        <v>46</v>
      </c>
      <c r="C32" s="5" t="s">
        <v>2</v>
      </c>
      <c r="D32" s="6"/>
      <c r="E32" s="7">
        <f aca="true" t="shared" si="10" ref="E32:P32">E33+E34</f>
        <v>2449</v>
      </c>
      <c r="F32" s="7">
        <f>F33+F34</f>
        <v>11128</v>
      </c>
      <c r="G32" s="7">
        <f t="shared" si="10"/>
        <v>1716.6</v>
      </c>
      <c r="H32" s="7">
        <f t="shared" si="10"/>
        <v>1801.9</v>
      </c>
      <c r="I32" s="7">
        <f t="shared" si="10"/>
        <v>1076.1</v>
      </c>
      <c r="J32" s="7">
        <f t="shared" si="10"/>
        <v>1084</v>
      </c>
      <c r="K32" s="7">
        <f t="shared" si="10"/>
        <v>938.7</v>
      </c>
      <c r="L32" s="7">
        <f t="shared" si="10"/>
        <v>938.7</v>
      </c>
      <c r="M32" s="7">
        <f t="shared" si="10"/>
        <v>516</v>
      </c>
      <c r="N32" s="7">
        <f t="shared" si="10"/>
        <v>1216</v>
      </c>
      <c r="O32" s="7">
        <f>O33+O34</f>
        <v>955</v>
      </c>
      <c r="P32" s="7">
        <f t="shared" si="10"/>
        <v>885</v>
      </c>
      <c r="Q32" s="128" t="s">
        <v>42</v>
      </c>
      <c r="R32" s="128" t="s">
        <v>108</v>
      </c>
    </row>
    <row r="33" spans="1:18" ht="83.25" customHeight="1">
      <c r="A33" s="74"/>
      <c r="B33" s="148"/>
      <c r="C33" s="8" t="s">
        <v>25</v>
      </c>
      <c r="D33" s="69" t="s">
        <v>116</v>
      </c>
      <c r="E33" s="9">
        <f aca="true" t="shared" si="11" ref="E33:P34">E36</f>
        <v>570</v>
      </c>
      <c r="F33" s="9">
        <f>F36</f>
        <v>7768.4</v>
      </c>
      <c r="G33" s="9">
        <f t="shared" si="11"/>
        <v>300</v>
      </c>
      <c r="H33" s="9">
        <f t="shared" si="11"/>
        <v>300</v>
      </c>
      <c r="I33" s="9">
        <f t="shared" si="11"/>
        <v>796</v>
      </c>
      <c r="J33" s="9">
        <f t="shared" si="11"/>
        <v>923</v>
      </c>
      <c r="K33" s="9">
        <f t="shared" si="11"/>
        <v>938.7</v>
      </c>
      <c r="L33" s="9">
        <f t="shared" si="11"/>
        <v>938.7</v>
      </c>
      <c r="M33" s="9">
        <f t="shared" si="11"/>
        <v>516</v>
      </c>
      <c r="N33" s="9">
        <f t="shared" si="11"/>
        <v>1216</v>
      </c>
      <c r="O33" s="9">
        <f>O36</f>
        <v>955</v>
      </c>
      <c r="P33" s="9">
        <f t="shared" si="11"/>
        <v>885</v>
      </c>
      <c r="Q33" s="129"/>
      <c r="R33" s="129"/>
    </row>
    <row r="34" spans="1:18" ht="66" customHeight="1">
      <c r="A34" s="74"/>
      <c r="B34" s="148"/>
      <c r="C34" s="8" t="s">
        <v>26</v>
      </c>
      <c r="D34" s="69" t="s">
        <v>116</v>
      </c>
      <c r="E34" s="9">
        <f t="shared" si="11"/>
        <v>1879</v>
      </c>
      <c r="F34" s="9">
        <f>F37</f>
        <v>3359.6</v>
      </c>
      <c r="G34" s="9">
        <f>G37</f>
        <v>1416.6</v>
      </c>
      <c r="H34" s="9">
        <f t="shared" si="11"/>
        <v>1501.9</v>
      </c>
      <c r="I34" s="9">
        <f t="shared" si="11"/>
        <v>280.1</v>
      </c>
      <c r="J34" s="9">
        <f t="shared" si="11"/>
        <v>161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>O37</f>
        <v>0</v>
      </c>
      <c r="P34" s="9">
        <f t="shared" si="11"/>
        <v>0</v>
      </c>
      <c r="Q34" s="129"/>
      <c r="R34" s="129"/>
    </row>
    <row r="35" spans="1:18" ht="24.75" customHeight="1">
      <c r="A35" s="74" t="s">
        <v>41</v>
      </c>
      <c r="B35" s="125" t="s">
        <v>84</v>
      </c>
      <c r="C35" s="5" t="s">
        <v>2</v>
      </c>
      <c r="D35" s="11"/>
      <c r="E35" s="9">
        <f aca="true" t="shared" si="12" ref="E35:P35">E36+E37</f>
        <v>2449</v>
      </c>
      <c r="F35" s="9">
        <f>F36+F37</f>
        <v>11128</v>
      </c>
      <c r="G35" s="9">
        <f t="shared" si="12"/>
        <v>1716.6</v>
      </c>
      <c r="H35" s="9">
        <f t="shared" si="12"/>
        <v>1801.9</v>
      </c>
      <c r="I35" s="9">
        <f t="shared" si="12"/>
        <v>1076.1</v>
      </c>
      <c r="J35" s="9">
        <f t="shared" si="12"/>
        <v>1084</v>
      </c>
      <c r="K35" s="9">
        <f t="shared" si="12"/>
        <v>938.7</v>
      </c>
      <c r="L35" s="9">
        <f t="shared" si="12"/>
        <v>938.7</v>
      </c>
      <c r="M35" s="9">
        <f t="shared" si="12"/>
        <v>516</v>
      </c>
      <c r="N35" s="9">
        <f t="shared" si="12"/>
        <v>1216</v>
      </c>
      <c r="O35" s="9">
        <f>O36+O37</f>
        <v>955</v>
      </c>
      <c r="P35" s="9">
        <f t="shared" si="12"/>
        <v>885</v>
      </c>
      <c r="Q35" s="129"/>
      <c r="R35" s="129"/>
    </row>
    <row r="36" spans="1:18" ht="75">
      <c r="A36" s="74"/>
      <c r="B36" s="125"/>
      <c r="C36" s="8" t="s">
        <v>25</v>
      </c>
      <c r="D36" s="69" t="s">
        <v>116</v>
      </c>
      <c r="E36" s="9">
        <v>570</v>
      </c>
      <c r="F36" s="9">
        <f>G36+H36+I36+J36+K36+L36+M36+N36+P36+O36</f>
        <v>7768.4</v>
      </c>
      <c r="G36" s="17">
        <v>300</v>
      </c>
      <c r="H36" s="17">
        <v>300</v>
      </c>
      <c r="I36" s="17">
        <v>796</v>
      </c>
      <c r="J36" s="17">
        <v>923</v>
      </c>
      <c r="K36" s="17">
        <v>938.7</v>
      </c>
      <c r="L36" s="17">
        <v>938.7</v>
      </c>
      <c r="M36" s="17">
        <v>516</v>
      </c>
      <c r="N36" s="17">
        <v>1216</v>
      </c>
      <c r="O36" s="17">
        <v>955</v>
      </c>
      <c r="P36" s="17">
        <v>885</v>
      </c>
      <c r="Q36" s="129"/>
      <c r="R36" s="129"/>
    </row>
    <row r="37" spans="1:18" ht="69.75" customHeight="1">
      <c r="A37" s="74"/>
      <c r="B37" s="125"/>
      <c r="C37" s="8" t="s">
        <v>26</v>
      </c>
      <c r="D37" s="69" t="s">
        <v>116</v>
      </c>
      <c r="E37" s="9">
        <v>1879</v>
      </c>
      <c r="F37" s="9">
        <f>G37+H37+I37+J37+K37+L37+M37+N37</f>
        <v>3359.6</v>
      </c>
      <c r="G37" s="9">
        <v>1416.6</v>
      </c>
      <c r="H37" s="17">
        <v>1501.9</v>
      </c>
      <c r="I37" s="17">
        <v>280.1</v>
      </c>
      <c r="J37" s="17">
        <v>161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30"/>
      <c r="R37" s="130"/>
    </row>
    <row r="38" spans="1:18" ht="27" customHeight="1">
      <c r="A38" s="74" t="s">
        <v>40</v>
      </c>
      <c r="B38" s="148" t="s">
        <v>93</v>
      </c>
      <c r="C38" s="5" t="s">
        <v>2</v>
      </c>
      <c r="D38" s="6"/>
      <c r="E38" s="7">
        <f aca="true" t="shared" si="13" ref="E38:P38">E39</f>
        <v>0</v>
      </c>
      <c r="F38" s="7">
        <f>F39</f>
        <v>393519.9</v>
      </c>
      <c r="G38" s="7">
        <f t="shared" si="13"/>
        <v>0</v>
      </c>
      <c r="H38" s="7">
        <f t="shared" si="13"/>
        <v>0</v>
      </c>
      <c r="I38" s="7">
        <f t="shared" si="13"/>
        <v>0</v>
      </c>
      <c r="J38" s="7">
        <f>J39</f>
        <v>36226.6</v>
      </c>
      <c r="K38" s="7">
        <f t="shared" si="13"/>
        <v>49735.1</v>
      </c>
      <c r="L38" s="7">
        <f t="shared" si="13"/>
        <v>61842</v>
      </c>
      <c r="M38" s="7">
        <f t="shared" si="13"/>
        <v>64437.6</v>
      </c>
      <c r="N38" s="7">
        <f>N39</f>
        <v>64867.1</v>
      </c>
      <c r="O38" s="7">
        <f>O39</f>
        <v>60420.1</v>
      </c>
      <c r="P38" s="7">
        <f t="shared" si="13"/>
        <v>55991.4</v>
      </c>
      <c r="Q38" s="128" t="s">
        <v>42</v>
      </c>
      <c r="R38" s="128" t="s">
        <v>101</v>
      </c>
    </row>
    <row r="39" spans="1:18" ht="93.75" customHeight="1">
      <c r="A39" s="74"/>
      <c r="B39" s="148"/>
      <c r="C39" s="8" t="s">
        <v>25</v>
      </c>
      <c r="D39" s="69" t="s">
        <v>116</v>
      </c>
      <c r="E39" s="9">
        <f aca="true" t="shared" si="14" ref="E39:N39">E41</f>
        <v>0</v>
      </c>
      <c r="F39" s="9">
        <f>F41</f>
        <v>393519.9</v>
      </c>
      <c r="G39" s="9">
        <f t="shared" si="14"/>
        <v>0</v>
      </c>
      <c r="H39" s="9">
        <f t="shared" si="14"/>
        <v>0</v>
      </c>
      <c r="I39" s="9">
        <f t="shared" si="14"/>
        <v>0</v>
      </c>
      <c r="J39" s="9">
        <f t="shared" si="14"/>
        <v>36226.6</v>
      </c>
      <c r="K39" s="9">
        <f t="shared" si="14"/>
        <v>49735.1</v>
      </c>
      <c r="L39" s="9">
        <f t="shared" si="14"/>
        <v>61842</v>
      </c>
      <c r="M39" s="9">
        <f t="shared" si="14"/>
        <v>64437.6</v>
      </c>
      <c r="N39" s="9">
        <f t="shared" si="14"/>
        <v>64867.1</v>
      </c>
      <c r="O39" s="9">
        <f>O41</f>
        <v>60420.1</v>
      </c>
      <c r="P39" s="9">
        <f>P41</f>
        <v>55991.4</v>
      </c>
      <c r="Q39" s="129"/>
      <c r="R39" s="129"/>
    </row>
    <row r="40" spans="1:18" ht="27.75" customHeight="1">
      <c r="A40" s="74" t="s">
        <v>41</v>
      </c>
      <c r="B40" s="125" t="s">
        <v>92</v>
      </c>
      <c r="C40" s="5" t="s">
        <v>2</v>
      </c>
      <c r="D40" s="11"/>
      <c r="E40" s="9">
        <f aca="true" t="shared" si="15" ref="E40:O40">E41</f>
        <v>0</v>
      </c>
      <c r="F40" s="9">
        <f>F41</f>
        <v>393519.9</v>
      </c>
      <c r="G40" s="9">
        <f t="shared" si="15"/>
        <v>0</v>
      </c>
      <c r="H40" s="9">
        <f t="shared" si="15"/>
        <v>0</v>
      </c>
      <c r="I40" s="9">
        <f t="shared" si="15"/>
        <v>0</v>
      </c>
      <c r="J40" s="9">
        <f t="shared" si="15"/>
        <v>36226.6</v>
      </c>
      <c r="K40" s="9">
        <f t="shared" si="15"/>
        <v>49735.1</v>
      </c>
      <c r="L40" s="9">
        <f t="shared" si="15"/>
        <v>61842</v>
      </c>
      <c r="M40" s="9">
        <f t="shared" si="15"/>
        <v>64437.6</v>
      </c>
      <c r="N40" s="9">
        <f t="shared" si="15"/>
        <v>64867.1</v>
      </c>
      <c r="O40" s="9">
        <f t="shared" si="15"/>
        <v>60420.1</v>
      </c>
      <c r="P40" s="9">
        <f>P41</f>
        <v>55991.4</v>
      </c>
      <c r="Q40" s="129"/>
      <c r="R40" s="129"/>
    </row>
    <row r="41" spans="1:18" ht="91.5" customHeight="1">
      <c r="A41" s="74"/>
      <c r="B41" s="125"/>
      <c r="C41" s="8" t="s">
        <v>25</v>
      </c>
      <c r="D41" s="69" t="s">
        <v>116</v>
      </c>
      <c r="E41" s="9">
        <v>0</v>
      </c>
      <c r="F41" s="9">
        <f>G41+H41+I41+J41+K41+L41+M41+N41+P41+O41</f>
        <v>393519.9</v>
      </c>
      <c r="G41" s="17">
        <v>0</v>
      </c>
      <c r="H41" s="17">
        <v>0</v>
      </c>
      <c r="I41" s="17">
        <v>0</v>
      </c>
      <c r="J41" s="17">
        <v>36226.6</v>
      </c>
      <c r="K41" s="17">
        <v>49735.1</v>
      </c>
      <c r="L41" s="17">
        <v>61842</v>
      </c>
      <c r="M41" s="17">
        <v>64437.6</v>
      </c>
      <c r="N41" s="17">
        <v>64867.1</v>
      </c>
      <c r="O41" s="17">
        <v>60420.1</v>
      </c>
      <c r="P41" s="17">
        <v>55991.4</v>
      </c>
      <c r="Q41" s="130"/>
      <c r="R41" s="130"/>
    </row>
    <row r="42" spans="1:18" ht="22.5" customHeight="1">
      <c r="A42" s="126" t="s">
        <v>0</v>
      </c>
      <c r="B42" s="127"/>
      <c r="C42" s="127"/>
      <c r="D42" s="18"/>
      <c r="E42" s="19">
        <f aca="true" t="shared" si="16" ref="E42:K42">E32+E25+E18+E12+E38</f>
        <v>104065.90000000001</v>
      </c>
      <c r="F42" s="19">
        <f>F32+F25+F18+F12+F38</f>
        <v>1628290.9</v>
      </c>
      <c r="G42" s="19">
        <f t="shared" si="16"/>
        <v>115896.7</v>
      </c>
      <c r="H42" s="19">
        <f t="shared" si="16"/>
        <v>122109.5</v>
      </c>
      <c r="I42" s="19">
        <f t="shared" si="16"/>
        <v>141325.8</v>
      </c>
      <c r="J42" s="19">
        <f t="shared" si="16"/>
        <v>189918.9</v>
      </c>
      <c r="K42" s="19">
        <f t="shared" si="16"/>
        <v>167552.8</v>
      </c>
      <c r="L42" s="19">
        <f>L32+L18+L12+L38</f>
        <v>207438.8</v>
      </c>
      <c r="M42" s="19">
        <f>M32+M18+M12+M38</f>
        <v>269928.3</v>
      </c>
      <c r="N42" s="19">
        <f>N32+N18+N12+N38</f>
        <v>162931.1</v>
      </c>
      <c r="O42" s="19">
        <f>O32+O18+O12+O38</f>
        <v>126555.20000000001</v>
      </c>
      <c r="P42" s="19">
        <f>P32+P18+P12+P38</f>
        <v>124633.79999999999</v>
      </c>
      <c r="Q42" s="20"/>
      <c r="R42" s="21"/>
    </row>
    <row r="43" ht="21" customHeight="1"/>
    <row r="44" spans="6:16" ht="15.75" customHeight="1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6:16" ht="12.7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7" spans="6:16" ht="12.75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9" spans="6:16" ht="12.75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6:16" ht="12.75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</sheetData>
  <sheetProtection/>
  <mergeCells count="48">
    <mergeCell ref="G8:P8"/>
    <mergeCell ref="R38:R41"/>
    <mergeCell ref="A15:A17"/>
    <mergeCell ref="A38:A39"/>
    <mergeCell ref="B38:B39"/>
    <mergeCell ref="A40:A41"/>
    <mergeCell ref="B40:B41"/>
    <mergeCell ref="Q38:Q41"/>
    <mergeCell ref="R32:R37"/>
    <mergeCell ref="B21:B23"/>
    <mergeCell ref="B18:B20"/>
    <mergeCell ref="A35:A37"/>
    <mergeCell ref="B35:B37"/>
    <mergeCell ref="Q12:Q23"/>
    <mergeCell ref="R12:R23"/>
    <mergeCell ref="A21:A23"/>
    <mergeCell ref="A18:A20"/>
    <mergeCell ref="B12:B14"/>
    <mergeCell ref="A12:A14"/>
    <mergeCell ref="B32:B34"/>
    <mergeCell ref="B25:B26"/>
    <mergeCell ref="A24:R24"/>
    <mergeCell ref="A31:R31"/>
    <mergeCell ref="Q25:Q30"/>
    <mergeCell ref="R29:R30"/>
    <mergeCell ref="R25:R28"/>
    <mergeCell ref="E29:K29"/>
    <mergeCell ref="E30:K30"/>
    <mergeCell ref="A5:R5"/>
    <mergeCell ref="B15:B17"/>
    <mergeCell ref="A42:C42"/>
    <mergeCell ref="A27:A28"/>
    <mergeCell ref="B27:B28"/>
    <mergeCell ref="C8:C9"/>
    <mergeCell ref="Q32:Q37"/>
    <mergeCell ref="A11:R11"/>
    <mergeCell ref="A32:A34"/>
    <mergeCell ref="A25:A26"/>
    <mergeCell ref="Q3:R3"/>
    <mergeCell ref="A4:R4"/>
    <mergeCell ref="A6:R6"/>
    <mergeCell ref="Q8:Q9"/>
    <mergeCell ref="A8:A9"/>
    <mergeCell ref="R8:R9"/>
    <mergeCell ref="F8:F9"/>
    <mergeCell ref="B8:B9"/>
    <mergeCell ref="D8:D9"/>
    <mergeCell ref="E8:E9"/>
  </mergeCells>
  <hyperlinks>
    <hyperlink ref="R2" r:id="rId1" display="sub_1000"/>
  </hyperlink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2021-02-18T06:36:32Z</cp:lastPrinted>
  <dcterms:created xsi:type="dcterms:W3CDTF">2013-05-31T09:08:35Z</dcterms:created>
  <dcterms:modified xsi:type="dcterms:W3CDTF">2021-02-18T06:36:33Z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