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13200" windowHeight="11400"/>
  </bookViews>
  <sheets>
    <sheet name="Приложение №3 к МП" sheetId="36" r:id="rId1"/>
  </sheets>
  <definedNames>
    <definedName name="APPT" localSheetId="0">#REF!</definedName>
    <definedName name="APPT">#REF!</definedName>
    <definedName name="BPYM" localSheetId="0">#REF!</definedName>
    <definedName name="BPYM">#REF!</definedName>
    <definedName name="ERT" localSheetId="0">#REF!</definedName>
    <definedName name="ERT">#REF!</definedName>
    <definedName name="FDC" localSheetId="0">#REF!</definedName>
    <definedName name="FDC">#REF!</definedName>
    <definedName name="FIO" localSheetId="0">#REF!</definedName>
    <definedName name="FIO">#REF!</definedName>
    <definedName name="ghj" localSheetId="0">#REF!</definedName>
    <definedName name="ghj">#REF!</definedName>
    <definedName name="HHHH" localSheetId="0">#REF!</definedName>
    <definedName name="HHHH">#REF!</definedName>
    <definedName name="KLO" localSheetId="0">#REF!</definedName>
    <definedName name="KLO">#REF!</definedName>
    <definedName name="mnb" localSheetId="0">#REF!</definedName>
    <definedName name="mnb">#REF!</definedName>
    <definedName name="poi" localSheetId="0">#REF!</definedName>
    <definedName name="poi">#REF!</definedName>
    <definedName name="rere" localSheetId="0">#REF!</definedName>
    <definedName name="rere">#REF!</definedName>
    <definedName name="SIGN" localSheetId="0">#REF!</definedName>
    <definedName name="SIGN">#REF!</definedName>
    <definedName name="vbh" localSheetId="0">#REF!</definedName>
    <definedName name="vbh">#REF!</definedName>
    <definedName name="куку" localSheetId="0">#REF!</definedName>
    <definedName name="куку">#REF!</definedName>
    <definedName name="МИХ" localSheetId="0">#REF!</definedName>
    <definedName name="МИХ">#REF!</definedName>
    <definedName name="НОВ" localSheetId="0">#REF!</definedName>
    <definedName name="НОВ">#REF!</definedName>
    <definedName name="_xlnm.Print_Area" localSheetId="0">'Приложение №3 к МП'!$A$1:$I$404</definedName>
    <definedName name="ООО" localSheetId="0">#REF!</definedName>
    <definedName name="ООО">#REF!</definedName>
    <definedName name="ПР" localSheetId="0">#REF!</definedName>
    <definedName name="ПР">#REF!</definedName>
    <definedName name="ПРИЛ" localSheetId="0">#REF!</definedName>
    <definedName name="ПРИЛ">#REF!</definedName>
    <definedName name="про" localSheetId="0">#REF!</definedName>
    <definedName name="про">#REF!</definedName>
    <definedName name="ТАН" localSheetId="0">#REF!</definedName>
    <definedName name="ТАН">#REF!</definedName>
    <definedName name="таня" localSheetId="0">#REF!</definedName>
    <definedName name="таня">#REF!</definedName>
    <definedName name="ФВЫ" localSheetId="0">#REF!</definedName>
    <definedName name="ФВЫ">#REF!</definedName>
    <definedName name="щшг" localSheetId="0">#REF!</definedName>
    <definedName name="щшг">#REF!</definedName>
    <definedName name="ъэю" localSheetId="0">#REF!</definedName>
    <definedName name="ъэю">#REF!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4" i="36"/>
  <c r="H404"/>
  <c r="G404"/>
  <c r="F404"/>
  <c r="E404"/>
  <c r="D404"/>
  <c r="D403"/>
  <c r="H402"/>
  <c r="G402"/>
  <c r="D402"/>
  <c r="I401"/>
  <c r="I402" s="1"/>
  <c r="H401"/>
  <c r="G401"/>
  <c r="F401"/>
  <c r="F402" s="1"/>
  <c r="E401"/>
  <c r="E402" s="1"/>
  <c r="D401"/>
  <c r="I399"/>
  <c r="G399"/>
  <c r="F399"/>
  <c r="E399"/>
  <c r="D398"/>
  <c r="D397"/>
  <c r="D396"/>
  <c r="H395"/>
  <c r="D394"/>
  <c r="D393"/>
  <c r="D392"/>
  <c r="I390"/>
  <c r="H390"/>
  <c r="G390"/>
  <c r="F390"/>
  <c r="E390"/>
  <c r="D390"/>
  <c r="I389"/>
  <c r="H389"/>
  <c r="G389"/>
  <c r="F389"/>
  <c r="E389"/>
  <c r="D389"/>
  <c r="I388"/>
  <c r="H388"/>
  <c r="G388"/>
  <c r="F388"/>
  <c r="E388"/>
  <c r="D388"/>
  <c r="I387"/>
  <c r="G387"/>
  <c r="F387"/>
  <c r="E387"/>
  <c r="I386"/>
  <c r="H386"/>
  <c r="G386"/>
  <c r="F386"/>
  <c r="E386"/>
  <c r="D386"/>
  <c r="I385"/>
  <c r="I391" s="1"/>
  <c r="H385"/>
  <c r="G385"/>
  <c r="F385"/>
  <c r="E385"/>
  <c r="E391" s="1"/>
  <c r="D385"/>
  <c r="I384"/>
  <c r="H384"/>
  <c r="G384"/>
  <c r="G391" s="1"/>
  <c r="F384"/>
  <c r="E384"/>
  <c r="D384"/>
  <c r="I382"/>
  <c r="H382"/>
  <c r="G382"/>
  <c r="F382"/>
  <c r="E382"/>
  <c r="D381"/>
  <c r="D380"/>
  <c r="D382" s="1"/>
  <c r="I379"/>
  <c r="H379"/>
  <c r="G379"/>
  <c r="F379"/>
  <c r="E379"/>
  <c r="D378"/>
  <c r="D377"/>
  <c r="D379" s="1"/>
  <c r="I376"/>
  <c r="G376"/>
  <c r="F376"/>
  <c r="E376"/>
  <c r="H375"/>
  <c r="D375"/>
  <c r="H374"/>
  <c r="H376" s="1"/>
  <c r="D373"/>
  <c r="I372"/>
  <c r="H372"/>
  <c r="G372"/>
  <c r="F372"/>
  <c r="E372"/>
  <c r="D372"/>
  <c r="D371"/>
  <c r="D370"/>
  <c r="I368"/>
  <c r="H368"/>
  <c r="G368"/>
  <c r="F368"/>
  <c r="E368"/>
  <c r="D368" s="1"/>
  <c r="I367"/>
  <c r="I369" s="1"/>
  <c r="H367"/>
  <c r="H369" s="1"/>
  <c r="G367"/>
  <c r="F367"/>
  <c r="E367"/>
  <c r="I366"/>
  <c r="H366"/>
  <c r="G366"/>
  <c r="G369" s="1"/>
  <c r="F366"/>
  <c r="F369" s="1"/>
  <c r="E366"/>
  <c r="I364"/>
  <c r="H364"/>
  <c r="G364"/>
  <c r="F364"/>
  <c r="E364"/>
  <c r="H363"/>
  <c r="G363"/>
  <c r="D363"/>
  <c r="D364" s="1"/>
  <c r="I362"/>
  <c r="G362"/>
  <c r="F362"/>
  <c r="E362"/>
  <c r="D361"/>
  <c r="H360"/>
  <c r="I359"/>
  <c r="H359"/>
  <c r="G359"/>
  <c r="F359"/>
  <c r="E359"/>
  <c r="D358"/>
  <c r="D359" s="1"/>
  <c r="I357"/>
  <c r="H357"/>
  <c r="G357"/>
  <c r="F357"/>
  <c r="E357"/>
  <c r="D357"/>
  <c r="D356"/>
  <c r="I355"/>
  <c r="H355"/>
  <c r="G355"/>
  <c r="F355"/>
  <c r="E355"/>
  <c r="D354"/>
  <c r="D353"/>
  <c r="D352"/>
  <c r="D336" s="1"/>
  <c r="D351"/>
  <c r="D350"/>
  <c r="I349"/>
  <c r="G349"/>
  <c r="F349"/>
  <c r="E349"/>
  <c r="D348"/>
  <c r="D347"/>
  <c r="D346"/>
  <c r="H345"/>
  <c r="D344"/>
  <c r="D343"/>
  <c r="D342"/>
  <c r="D334" s="1"/>
  <c r="I340"/>
  <c r="H340"/>
  <c r="G340"/>
  <c r="F340"/>
  <c r="E340"/>
  <c r="D340"/>
  <c r="I339"/>
  <c r="H339"/>
  <c r="G339"/>
  <c r="F339"/>
  <c r="E339"/>
  <c r="D339" s="1"/>
  <c r="I338"/>
  <c r="H338"/>
  <c r="G338"/>
  <c r="F338"/>
  <c r="E338"/>
  <c r="D338"/>
  <c r="I337"/>
  <c r="G337"/>
  <c r="F337"/>
  <c r="F341" s="1"/>
  <c r="E337"/>
  <c r="I336"/>
  <c r="H336"/>
  <c r="G336"/>
  <c r="F336"/>
  <c r="E336"/>
  <c r="I335"/>
  <c r="I341" s="1"/>
  <c r="H335"/>
  <c r="G335"/>
  <c r="F335"/>
  <c r="E335"/>
  <c r="E341" s="1"/>
  <c r="I334"/>
  <c r="H334"/>
  <c r="G334"/>
  <c r="G341" s="1"/>
  <c r="F334"/>
  <c r="E334"/>
  <c r="I332"/>
  <c r="H332"/>
  <c r="G332"/>
  <c r="F332"/>
  <c r="E332"/>
  <c r="H331"/>
  <c r="D331"/>
  <c r="D330"/>
  <c r="D332" s="1"/>
  <c r="I329"/>
  <c r="H329"/>
  <c r="G329"/>
  <c r="F329"/>
  <c r="E329"/>
  <c r="D328"/>
  <c r="D327"/>
  <c r="D326"/>
  <c r="D321" s="1"/>
  <c r="D325"/>
  <c r="I323"/>
  <c r="H323"/>
  <c r="G323"/>
  <c r="F323"/>
  <c r="E323"/>
  <c r="I322"/>
  <c r="I162" s="1"/>
  <c r="H322"/>
  <c r="G322"/>
  <c r="F322"/>
  <c r="E322"/>
  <c r="E162" s="1"/>
  <c r="D322"/>
  <c r="I321"/>
  <c r="H321"/>
  <c r="G321"/>
  <c r="G161" s="1"/>
  <c r="F321"/>
  <c r="E321"/>
  <c r="I320"/>
  <c r="I160" s="1"/>
  <c r="H320"/>
  <c r="H324" s="1"/>
  <c r="G320"/>
  <c r="F320"/>
  <c r="F324" s="1"/>
  <c r="E320"/>
  <c r="E160" s="1"/>
  <c r="D320"/>
  <c r="I318"/>
  <c r="H318"/>
  <c r="G318"/>
  <c r="F318"/>
  <c r="E318"/>
  <c r="G317"/>
  <c r="D317" s="1"/>
  <c r="D318" s="1"/>
  <c r="I316"/>
  <c r="H316"/>
  <c r="F316"/>
  <c r="E316"/>
  <c r="G315"/>
  <c r="D315" s="1"/>
  <c r="D316" s="1"/>
  <c r="I314"/>
  <c r="G314"/>
  <c r="F314"/>
  <c r="E314"/>
  <c r="H313"/>
  <c r="G313"/>
  <c r="I312"/>
  <c r="H312"/>
  <c r="G312"/>
  <c r="F312"/>
  <c r="E312"/>
  <c r="D312"/>
  <c r="D311"/>
  <c r="I310"/>
  <c r="H310"/>
  <c r="G310"/>
  <c r="F310"/>
  <c r="E310"/>
  <c r="D309"/>
  <c r="D308"/>
  <c r="D307"/>
  <c r="D310" s="1"/>
  <c r="I306"/>
  <c r="H306"/>
  <c r="G306"/>
  <c r="F306"/>
  <c r="E306"/>
  <c r="D306"/>
  <c r="D305"/>
  <c r="D304"/>
  <c r="D292" s="1"/>
  <c r="I303"/>
  <c r="H303"/>
  <c r="G303"/>
  <c r="F303"/>
  <c r="E303"/>
  <c r="H302"/>
  <c r="D302" s="1"/>
  <c r="D303" s="1"/>
  <c r="H301"/>
  <c r="D301"/>
  <c r="D300"/>
  <c r="D294" s="1"/>
  <c r="D299"/>
  <c r="D298"/>
  <c r="I296"/>
  <c r="G296"/>
  <c r="F296"/>
  <c r="E296"/>
  <c r="I295"/>
  <c r="F295"/>
  <c r="E295"/>
  <c r="I294"/>
  <c r="H294"/>
  <c r="G294"/>
  <c r="F294"/>
  <c r="E294"/>
  <c r="I293"/>
  <c r="I297" s="1"/>
  <c r="H293"/>
  <c r="G293"/>
  <c r="F293"/>
  <c r="E293"/>
  <c r="E297" s="1"/>
  <c r="D293"/>
  <c r="I292"/>
  <c r="H292"/>
  <c r="G292"/>
  <c r="F292"/>
  <c r="F297" s="1"/>
  <c r="E292"/>
  <c r="I290"/>
  <c r="I282" s="1"/>
  <c r="H290"/>
  <c r="H282" s="1"/>
  <c r="G290"/>
  <c r="G282" s="1"/>
  <c r="F290"/>
  <c r="E290"/>
  <c r="E282" s="1"/>
  <c r="D289"/>
  <c r="D288"/>
  <c r="D287"/>
  <c r="D286"/>
  <c r="D278" s="1"/>
  <c r="D285"/>
  <c r="D284"/>
  <c r="D283"/>
  <c r="D290" s="1"/>
  <c r="F282"/>
  <c r="I281"/>
  <c r="H281"/>
  <c r="G281"/>
  <c r="F281"/>
  <c r="E281"/>
  <c r="D281"/>
  <c r="I280"/>
  <c r="H280"/>
  <c r="G280"/>
  <c r="F280"/>
  <c r="E280"/>
  <c r="D280"/>
  <c r="I279"/>
  <c r="H279"/>
  <c r="G279"/>
  <c r="F279"/>
  <c r="E279"/>
  <c r="D279"/>
  <c r="I278"/>
  <c r="H278"/>
  <c r="G278"/>
  <c r="F278"/>
  <c r="E278"/>
  <c r="I277"/>
  <c r="H277"/>
  <c r="G277"/>
  <c r="F277"/>
  <c r="E277"/>
  <c r="D277"/>
  <c r="I276"/>
  <c r="H276"/>
  <c r="G276"/>
  <c r="F276"/>
  <c r="F161" s="1"/>
  <c r="E276"/>
  <c r="D276"/>
  <c r="I275"/>
  <c r="H275"/>
  <c r="G275"/>
  <c r="F275"/>
  <c r="E275"/>
  <c r="D275"/>
  <c r="D282" s="1"/>
  <c r="I273"/>
  <c r="H273"/>
  <c r="G273"/>
  <c r="F273"/>
  <c r="E273"/>
  <c r="D272"/>
  <c r="D271"/>
  <c r="D270"/>
  <c r="D273" s="1"/>
  <c r="I269"/>
  <c r="H269"/>
  <c r="G269"/>
  <c r="F269"/>
  <c r="E269"/>
  <c r="D268"/>
  <c r="D252" s="1"/>
  <c r="D267"/>
  <c r="D269" s="1"/>
  <c r="I266"/>
  <c r="G266"/>
  <c r="F266"/>
  <c r="E266"/>
  <c r="D265"/>
  <c r="D264"/>
  <c r="H263"/>
  <c r="D263" s="1"/>
  <c r="H262"/>
  <c r="D261"/>
  <c r="D260"/>
  <c r="D259"/>
  <c r="I257"/>
  <c r="H257"/>
  <c r="G257"/>
  <c r="F257"/>
  <c r="E257"/>
  <c r="D257"/>
  <c r="I256"/>
  <c r="H256"/>
  <c r="G256"/>
  <c r="F256"/>
  <c r="E256"/>
  <c r="I255"/>
  <c r="H255"/>
  <c r="D255" s="1"/>
  <c r="G255"/>
  <c r="F255"/>
  <c r="E255"/>
  <c r="I254"/>
  <c r="G254"/>
  <c r="F254"/>
  <c r="F258" s="1"/>
  <c r="E254"/>
  <c r="I253"/>
  <c r="H253"/>
  <c r="G253"/>
  <c r="F253"/>
  <c r="E253"/>
  <c r="D253"/>
  <c r="I252"/>
  <c r="I258" s="1"/>
  <c r="H252"/>
  <c r="G252"/>
  <c r="F252"/>
  <c r="E252"/>
  <c r="E258" s="1"/>
  <c r="I251"/>
  <c r="H251"/>
  <c r="G251"/>
  <c r="G258" s="1"/>
  <c r="F251"/>
  <c r="E251"/>
  <c r="D251"/>
  <c r="I249"/>
  <c r="H249"/>
  <c r="F249"/>
  <c r="E249"/>
  <c r="G248"/>
  <c r="G249" s="1"/>
  <c r="D248"/>
  <c r="D249" s="1"/>
  <c r="I247"/>
  <c r="H247"/>
  <c r="F247"/>
  <c r="E247"/>
  <c r="D246"/>
  <c r="G245"/>
  <c r="I244"/>
  <c r="H244"/>
  <c r="G244"/>
  <c r="F244"/>
  <c r="E244"/>
  <c r="G243"/>
  <c r="D243" s="1"/>
  <c r="D242"/>
  <c r="D241"/>
  <c r="D240"/>
  <c r="I239"/>
  <c r="F239"/>
  <c r="E239"/>
  <c r="D238"/>
  <c r="H237"/>
  <c r="H239" s="1"/>
  <c r="G237"/>
  <c r="D237" s="1"/>
  <c r="D236"/>
  <c r="D235"/>
  <c r="D234"/>
  <c r="I233"/>
  <c r="H233"/>
  <c r="G233"/>
  <c r="F233"/>
  <c r="E233"/>
  <c r="D232"/>
  <c r="D231"/>
  <c r="I230"/>
  <c r="H230"/>
  <c r="G230"/>
  <c r="F230"/>
  <c r="E230"/>
  <c r="D229"/>
  <c r="D228"/>
  <c r="I227"/>
  <c r="H227"/>
  <c r="G227"/>
  <c r="F227"/>
  <c r="E227"/>
  <c r="D226"/>
  <c r="D225"/>
  <c r="D227" s="1"/>
  <c r="I224"/>
  <c r="H224"/>
  <c r="G224"/>
  <c r="F224"/>
  <c r="E224"/>
  <c r="D223"/>
  <c r="D222"/>
  <c r="D224" s="1"/>
  <c r="I221"/>
  <c r="H221"/>
  <c r="G221"/>
  <c r="F221"/>
  <c r="E221"/>
  <c r="D220"/>
  <c r="D219"/>
  <c r="I218"/>
  <c r="H218"/>
  <c r="G218"/>
  <c r="F218"/>
  <c r="E218"/>
  <c r="D217"/>
  <c r="D216"/>
  <c r="D215"/>
  <c r="D214"/>
  <c r="D213"/>
  <c r="D218" s="1"/>
  <c r="I212"/>
  <c r="G212"/>
  <c r="F212"/>
  <c r="E212"/>
  <c r="D211"/>
  <c r="D210"/>
  <c r="H209"/>
  <c r="H212" s="1"/>
  <c r="D208"/>
  <c r="D207"/>
  <c r="D171" s="1"/>
  <c r="D206"/>
  <c r="D205"/>
  <c r="I204"/>
  <c r="H204"/>
  <c r="G204"/>
  <c r="F204"/>
  <c r="E204"/>
  <c r="D204"/>
  <c r="D203"/>
  <c r="D202"/>
  <c r="D201"/>
  <c r="I200"/>
  <c r="G200"/>
  <c r="F200"/>
  <c r="E200"/>
  <c r="D199"/>
  <c r="D198"/>
  <c r="D197"/>
  <c r="H196"/>
  <c r="H200" s="1"/>
  <c r="D195"/>
  <c r="D194"/>
  <c r="D193"/>
  <c r="I192"/>
  <c r="G192"/>
  <c r="F192"/>
  <c r="E192"/>
  <c r="D191"/>
  <c r="D175" s="1"/>
  <c r="D190"/>
  <c r="D189"/>
  <c r="H188"/>
  <c r="H192" s="1"/>
  <c r="D188"/>
  <c r="D187"/>
  <c r="D186"/>
  <c r="D185"/>
  <c r="I184"/>
  <c r="G184"/>
  <c r="F184"/>
  <c r="E184"/>
  <c r="D183"/>
  <c r="H182"/>
  <c r="D182"/>
  <c r="D174" s="1"/>
  <c r="I181"/>
  <c r="I173" s="1"/>
  <c r="I164" s="1"/>
  <c r="H181"/>
  <c r="D181" s="1"/>
  <c r="H180"/>
  <c r="D179"/>
  <c r="D178"/>
  <c r="D177"/>
  <c r="D169" s="1"/>
  <c r="F176"/>
  <c r="I175"/>
  <c r="H175"/>
  <c r="H166" s="1"/>
  <c r="G175"/>
  <c r="F175"/>
  <c r="E175"/>
  <c r="I174"/>
  <c r="H174"/>
  <c r="G174"/>
  <c r="F174"/>
  <c r="E174"/>
  <c r="H173"/>
  <c r="G173"/>
  <c r="F173"/>
  <c r="E173"/>
  <c r="I172"/>
  <c r="F172"/>
  <c r="E172"/>
  <c r="I171"/>
  <c r="H171"/>
  <c r="G171"/>
  <c r="F171"/>
  <c r="E171"/>
  <c r="I170"/>
  <c r="I176" s="1"/>
  <c r="H170"/>
  <c r="G170"/>
  <c r="F170"/>
  <c r="E170"/>
  <c r="E176" s="1"/>
  <c r="I169"/>
  <c r="H169"/>
  <c r="G169"/>
  <c r="F169"/>
  <c r="E169"/>
  <c r="I166"/>
  <c r="G166"/>
  <c r="D166" s="1"/>
  <c r="F166"/>
  <c r="E166"/>
  <c r="I165"/>
  <c r="H165"/>
  <c r="G165"/>
  <c r="E165"/>
  <c r="G164"/>
  <c r="F164"/>
  <c r="E164"/>
  <c r="I163"/>
  <c r="E163"/>
  <c r="H162"/>
  <c r="G162"/>
  <c r="F162"/>
  <c r="D162"/>
  <c r="I161"/>
  <c r="H161"/>
  <c r="E161"/>
  <c r="H160"/>
  <c r="G160"/>
  <c r="D160" s="1"/>
  <c r="F160"/>
  <c r="I158"/>
  <c r="H158"/>
  <c r="G158"/>
  <c r="F158"/>
  <c r="E158"/>
  <c r="D158"/>
  <c r="D157"/>
  <c r="I156"/>
  <c r="H156"/>
  <c r="G156"/>
  <c r="H155"/>
  <c r="G155"/>
  <c r="F155"/>
  <c r="F156" s="1"/>
  <c r="E155"/>
  <c r="E156" s="1"/>
  <c r="D155"/>
  <c r="D156" s="1"/>
  <c r="I154"/>
  <c r="G154"/>
  <c r="F154"/>
  <c r="E154"/>
  <c r="H153"/>
  <c r="H154" s="1"/>
  <c r="D152"/>
  <c r="D151"/>
  <c r="D147" s="1"/>
  <c r="I150"/>
  <c r="I149"/>
  <c r="G149"/>
  <c r="F149"/>
  <c r="E149"/>
  <c r="I148"/>
  <c r="H148"/>
  <c r="G148"/>
  <c r="F148"/>
  <c r="F150" s="1"/>
  <c r="E148"/>
  <c r="D148"/>
  <c r="H147"/>
  <c r="G147"/>
  <c r="G150" s="1"/>
  <c r="F147"/>
  <c r="E147"/>
  <c r="I146"/>
  <c r="H146"/>
  <c r="G146"/>
  <c r="F146"/>
  <c r="E146"/>
  <c r="D146"/>
  <c r="D145"/>
  <c r="D144"/>
  <c r="H143"/>
  <c r="I142"/>
  <c r="I130" s="1"/>
  <c r="H142"/>
  <c r="G142"/>
  <c r="G130" s="1"/>
  <c r="F142"/>
  <c r="F130" s="1"/>
  <c r="E142"/>
  <c r="H141"/>
  <c r="G141"/>
  <c r="G143" s="1"/>
  <c r="F141"/>
  <c r="F143" s="1"/>
  <c r="E141"/>
  <c r="D141"/>
  <c r="I140"/>
  <c r="H140"/>
  <c r="E140"/>
  <c r="G139"/>
  <c r="G140" s="1"/>
  <c r="F139"/>
  <c r="D139" s="1"/>
  <c r="D133" s="1"/>
  <c r="D138"/>
  <c r="D140" s="1"/>
  <c r="I137"/>
  <c r="H137"/>
  <c r="G137"/>
  <c r="F137"/>
  <c r="E137"/>
  <c r="D136"/>
  <c r="D135"/>
  <c r="D137" s="1"/>
  <c r="I133"/>
  <c r="H133"/>
  <c r="G133"/>
  <c r="F133"/>
  <c r="F129" s="1"/>
  <c r="E133"/>
  <c r="E129" s="1"/>
  <c r="I132"/>
  <c r="H132"/>
  <c r="H128" s="1"/>
  <c r="G132"/>
  <c r="G128" s="1"/>
  <c r="F132"/>
  <c r="E132"/>
  <c r="D132"/>
  <c r="D134" s="1"/>
  <c r="I129"/>
  <c r="I131" s="1"/>
  <c r="G129"/>
  <c r="I128"/>
  <c r="I127"/>
  <c r="H127"/>
  <c r="G127"/>
  <c r="F127"/>
  <c r="E127"/>
  <c r="D127"/>
  <c r="D126"/>
  <c r="D125"/>
  <c r="D122" s="1"/>
  <c r="D124" s="1"/>
  <c r="I124"/>
  <c r="H124"/>
  <c r="I123"/>
  <c r="H123"/>
  <c r="H110" s="1"/>
  <c r="G123"/>
  <c r="G110" s="1"/>
  <c r="F123"/>
  <c r="D123" s="1"/>
  <c r="E123"/>
  <c r="I122"/>
  <c r="H122"/>
  <c r="G122"/>
  <c r="G124" s="1"/>
  <c r="F122"/>
  <c r="F109" s="1"/>
  <c r="E122"/>
  <c r="E124" s="1"/>
  <c r="I121"/>
  <c r="G121"/>
  <c r="F121"/>
  <c r="E121"/>
  <c r="D120"/>
  <c r="H119"/>
  <c r="D118"/>
  <c r="D113" s="1"/>
  <c r="D107" s="1"/>
  <c r="D117"/>
  <c r="D112" s="1"/>
  <c r="G116"/>
  <c r="F116"/>
  <c r="I115"/>
  <c r="H115"/>
  <c r="H109" s="1"/>
  <c r="G115"/>
  <c r="G109" s="1"/>
  <c r="G19" s="1"/>
  <c r="F115"/>
  <c r="E115"/>
  <c r="D115"/>
  <c r="I114"/>
  <c r="I108" s="1"/>
  <c r="G114"/>
  <c r="F114"/>
  <c r="E114"/>
  <c r="I113"/>
  <c r="I107" s="1"/>
  <c r="H113"/>
  <c r="G113"/>
  <c r="F113"/>
  <c r="E113"/>
  <c r="E107" s="1"/>
  <c r="I112"/>
  <c r="I116" s="1"/>
  <c r="H112"/>
  <c r="G112"/>
  <c r="G106" s="1"/>
  <c r="F112"/>
  <c r="E112"/>
  <c r="E106" s="1"/>
  <c r="I110"/>
  <c r="I20" s="1"/>
  <c r="F110"/>
  <c r="E110"/>
  <c r="I109"/>
  <c r="G108"/>
  <c r="F108"/>
  <c r="E108"/>
  <c r="H107"/>
  <c r="G107"/>
  <c r="F107"/>
  <c r="I106"/>
  <c r="I16" s="1"/>
  <c r="H106"/>
  <c r="F106"/>
  <c r="I105"/>
  <c r="H105"/>
  <c r="G105"/>
  <c r="F105"/>
  <c r="E105"/>
  <c r="D104"/>
  <c r="D103"/>
  <c r="I102"/>
  <c r="G102"/>
  <c r="E102"/>
  <c r="I101"/>
  <c r="H101"/>
  <c r="G101"/>
  <c r="F101"/>
  <c r="E101"/>
  <c r="H100"/>
  <c r="H102" s="1"/>
  <c r="G100"/>
  <c r="F100"/>
  <c r="F102" s="1"/>
  <c r="E100"/>
  <c r="D100"/>
  <c r="I99"/>
  <c r="H99"/>
  <c r="G99"/>
  <c r="F99"/>
  <c r="E99"/>
  <c r="D98"/>
  <c r="D97"/>
  <c r="D99" s="1"/>
  <c r="I96"/>
  <c r="E96"/>
  <c r="I95"/>
  <c r="H95"/>
  <c r="G95"/>
  <c r="F95"/>
  <c r="F96" s="1"/>
  <c r="E95"/>
  <c r="D95"/>
  <c r="H94"/>
  <c r="H96" s="1"/>
  <c r="G94"/>
  <c r="G96" s="1"/>
  <c r="F94"/>
  <c r="E94"/>
  <c r="I93"/>
  <c r="H93"/>
  <c r="G93"/>
  <c r="F93"/>
  <c r="E93"/>
  <c r="D92"/>
  <c r="D91"/>
  <c r="I90"/>
  <c r="H90"/>
  <c r="G90"/>
  <c r="F90"/>
  <c r="E90"/>
  <c r="D89"/>
  <c r="D88"/>
  <c r="I87"/>
  <c r="H87"/>
  <c r="G87"/>
  <c r="F87"/>
  <c r="E87"/>
  <c r="D86"/>
  <c r="D80" s="1"/>
  <c r="D85"/>
  <c r="D87" s="1"/>
  <c r="I84"/>
  <c r="H84"/>
  <c r="G84"/>
  <c r="F84"/>
  <c r="E84"/>
  <c r="D83"/>
  <c r="D82"/>
  <c r="D84" s="1"/>
  <c r="I81"/>
  <c r="I80"/>
  <c r="H80"/>
  <c r="G80"/>
  <c r="F80"/>
  <c r="F59" s="1"/>
  <c r="F15" s="1"/>
  <c r="E80"/>
  <c r="I79"/>
  <c r="H79"/>
  <c r="H81" s="1"/>
  <c r="G79"/>
  <c r="G81" s="1"/>
  <c r="F79"/>
  <c r="F81" s="1"/>
  <c r="E79"/>
  <c r="E81" s="1"/>
  <c r="D79"/>
  <c r="D81" s="1"/>
  <c r="I78"/>
  <c r="H78"/>
  <c r="G78"/>
  <c r="F78"/>
  <c r="E78"/>
  <c r="D77"/>
  <c r="D76"/>
  <c r="D73" s="1"/>
  <c r="D75" s="1"/>
  <c r="I75"/>
  <c r="H75"/>
  <c r="G75"/>
  <c r="F75"/>
  <c r="E75"/>
  <c r="I74"/>
  <c r="H74"/>
  <c r="G74"/>
  <c r="F74"/>
  <c r="E74"/>
  <c r="D74"/>
  <c r="H73"/>
  <c r="G73"/>
  <c r="F73"/>
  <c r="E73"/>
  <c r="I72"/>
  <c r="H72"/>
  <c r="G72"/>
  <c r="F72"/>
  <c r="E72"/>
  <c r="D71"/>
  <c r="D68" s="1"/>
  <c r="D70"/>
  <c r="I69"/>
  <c r="H69"/>
  <c r="G69"/>
  <c r="F69"/>
  <c r="E69"/>
  <c r="I68"/>
  <c r="H68"/>
  <c r="G68"/>
  <c r="F68"/>
  <c r="E68"/>
  <c r="I67"/>
  <c r="I58" s="1"/>
  <c r="H67"/>
  <c r="H58" s="1"/>
  <c r="G67"/>
  <c r="F67"/>
  <c r="E67"/>
  <c r="D67"/>
  <c r="I66"/>
  <c r="H66"/>
  <c r="G66"/>
  <c r="F66"/>
  <c r="E66"/>
  <c r="D65"/>
  <c r="D62" s="1"/>
  <c r="D64"/>
  <c r="F63"/>
  <c r="E63"/>
  <c r="I62"/>
  <c r="I63" s="1"/>
  <c r="H62"/>
  <c r="G62"/>
  <c r="G59" s="1"/>
  <c r="G15" s="1"/>
  <c r="F62"/>
  <c r="E62"/>
  <c r="I61"/>
  <c r="H61"/>
  <c r="H63" s="1"/>
  <c r="G61"/>
  <c r="G63" s="1"/>
  <c r="F61"/>
  <c r="F58" s="1"/>
  <c r="E61"/>
  <c r="I59"/>
  <c r="E59"/>
  <c r="E15" s="1"/>
  <c r="E58"/>
  <c r="E14" s="1"/>
  <c r="I57"/>
  <c r="H57"/>
  <c r="G57"/>
  <c r="F57"/>
  <c r="E57"/>
  <c r="D56"/>
  <c r="D57" s="1"/>
  <c r="I55"/>
  <c r="H55"/>
  <c r="G55"/>
  <c r="F55"/>
  <c r="E55"/>
  <c r="D55"/>
  <c r="D54"/>
  <c r="D53"/>
  <c r="I52"/>
  <c r="H52"/>
  <c r="F52"/>
  <c r="E52"/>
  <c r="D51"/>
  <c r="H50"/>
  <c r="G50"/>
  <c r="G52" s="1"/>
  <c r="D50"/>
  <c r="D52" s="1"/>
  <c r="I48"/>
  <c r="I27" s="1"/>
  <c r="H48"/>
  <c r="G48"/>
  <c r="F48"/>
  <c r="F49" s="1"/>
  <c r="E48"/>
  <c r="E27" s="1"/>
  <c r="I47"/>
  <c r="H47"/>
  <c r="H49" s="1"/>
  <c r="G47"/>
  <c r="G26" s="1"/>
  <c r="F47"/>
  <c r="E47"/>
  <c r="I46"/>
  <c r="H46"/>
  <c r="G46"/>
  <c r="F46"/>
  <c r="E46"/>
  <c r="D45"/>
  <c r="D44"/>
  <c r="D43"/>
  <c r="D42"/>
  <c r="D46" s="1"/>
  <c r="D41"/>
  <c r="I40"/>
  <c r="H40"/>
  <c r="G40"/>
  <c r="D39"/>
  <c r="G38"/>
  <c r="F38"/>
  <c r="F40" s="1"/>
  <c r="E38"/>
  <c r="D38" s="1"/>
  <c r="D40" s="1"/>
  <c r="D37"/>
  <c r="D36"/>
  <c r="I34"/>
  <c r="I33"/>
  <c r="H33"/>
  <c r="G33"/>
  <c r="F33"/>
  <c r="D33" s="1"/>
  <c r="E33"/>
  <c r="I32"/>
  <c r="H32"/>
  <c r="H26" s="1"/>
  <c r="G32"/>
  <c r="I31"/>
  <c r="H31"/>
  <c r="G31"/>
  <c r="F31"/>
  <c r="D31" s="1"/>
  <c r="D25" s="1"/>
  <c r="E31"/>
  <c r="I30"/>
  <c r="H30"/>
  <c r="H34" s="1"/>
  <c r="G30"/>
  <c r="F30"/>
  <c r="E30"/>
  <c r="D30"/>
  <c r="I29"/>
  <c r="H29"/>
  <c r="G29"/>
  <c r="G34" s="1"/>
  <c r="F29"/>
  <c r="E29"/>
  <c r="D29"/>
  <c r="H27"/>
  <c r="G27"/>
  <c r="G18" s="1"/>
  <c r="I26"/>
  <c r="I17" s="1"/>
  <c r="I25"/>
  <c r="H25"/>
  <c r="G25"/>
  <c r="F25"/>
  <c r="E25"/>
  <c r="I24"/>
  <c r="I15" s="1"/>
  <c r="H24"/>
  <c r="H28" s="1"/>
  <c r="G24"/>
  <c r="F24"/>
  <c r="E24"/>
  <c r="D24"/>
  <c r="I23"/>
  <c r="H23"/>
  <c r="G23"/>
  <c r="F23"/>
  <c r="E23"/>
  <c r="D23"/>
  <c r="H20"/>
  <c r="G20"/>
  <c r="F20"/>
  <c r="I19"/>
  <c r="H19"/>
  <c r="H14" l="1"/>
  <c r="D102"/>
  <c r="I14"/>
  <c r="I60"/>
  <c r="H111"/>
  <c r="E16"/>
  <c r="G131"/>
  <c r="G16"/>
  <c r="D150"/>
  <c r="D16"/>
  <c r="H16"/>
  <c r="D47"/>
  <c r="D49" s="1"/>
  <c r="D142"/>
  <c r="E130"/>
  <c r="G28"/>
  <c r="I28"/>
  <c r="E32"/>
  <c r="E40"/>
  <c r="E49"/>
  <c r="I49"/>
  <c r="G58"/>
  <c r="E60"/>
  <c r="D94"/>
  <c r="D96" s="1"/>
  <c r="E109"/>
  <c r="G111"/>
  <c r="D128"/>
  <c r="G134"/>
  <c r="E128"/>
  <c r="E131" s="1"/>
  <c r="E150"/>
  <c r="D161"/>
  <c r="I167"/>
  <c r="D345"/>
  <c r="D349" s="1"/>
  <c r="H337"/>
  <c r="D337" s="1"/>
  <c r="H349"/>
  <c r="D367"/>
  <c r="E369"/>
  <c r="F391"/>
  <c r="D66"/>
  <c r="D61"/>
  <c r="F140"/>
  <c r="I143"/>
  <c r="F27"/>
  <c r="F18" s="1"/>
  <c r="F32"/>
  <c r="F26" s="1"/>
  <c r="F17" s="1"/>
  <c r="D48"/>
  <c r="G49"/>
  <c r="F60"/>
  <c r="H59"/>
  <c r="H60" s="1"/>
  <c r="D72"/>
  <c r="D69" s="1"/>
  <c r="D78"/>
  <c r="F111"/>
  <c r="I111"/>
  <c r="F134"/>
  <c r="F128"/>
  <c r="H129"/>
  <c r="D129" s="1"/>
  <c r="H134"/>
  <c r="E143"/>
  <c r="F163"/>
  <c r="F165"/>
  <c r="F19" s="1"/>
  <c r="I324"/>
  <c r="D360"/>
  <c r="D362" s="1"/>
  <c r="H362"/>
  <c r="D110"/>
  <c r="E20"/>
  <c r="D20" s="1"/>
  <c r="D119"/>
  <c r="D114" s="1"/>
  <c r="D108" s="1"/>
  <c r="H114"/>
  <c r="H108" s="1"/>
  <c r="H121"/>
  <c r="D254"/>
  <c r="F14"/>
  <c r="E18"/>
  <c r="I18"/>
  <c r="D90"/>
  <c r="D101"/>
  <c r="D59" s="1"/>
  <c r="D15" s="1"/>
  <c r="D105"/>
  <c r="E116"/>
  <c r="H149"/>
  <c r="D153"/>
  <c r="D149" s="1"/>
  <c r="D165"/>
  <c r="E167"/>
  <c r="H184"/>
  <c r="D180"/>
  <c r="H172"/>
  <c r="H163" s="1"/>
  <c r="D230"/>
  <c r="D245"/>
  <c r="D247" s="1"/>
  <c r="G247"/>
  <c r="D258"/>
  <c r="H295"/>
  <c r="H297" s="1"/>
  <c r="H314"/>
  <c r="G316"/>
  <c r="G324"/>
  <c r="D329"/>
  <c r="D192"/>
  <c r="D212"/>
  <c r="D239"/>
  <c r="D262"/>
  <c r="H254"/>
  <c r="H258" s="1"/>
  <c r="H266"/>
  <c r="D296"/>
  <c r="D323"/>
  <c r="D324" s="1"/>
  <c r="H391"/>
  <c r="D395"/>
  <c r="H387"/>
  <c r="H399"/>
  <c r="D93"/>
  <c r="D106"/>
  <c r="F124"/>
  <c r="E134"/>
  <c r="I134"/>
  <c r="D154"/>
  <c r="G176"/>
  <c r="D170"/>
  <c r="D221"/>
  <c r="D233"/>
  <c r="D244"/>
  <c r="D256"/>
  <c r="D266"/>
  <c r="D313"/>
  <c r="D314" s="1"/>
  <c r="E324"/>
  <c r="D355"/>
  <c r="D366"/>
  <c r="D369" s="1"/>
  <c r="G172"/>
  <c r="G239"/>
  <c r="H296"/>
  <c r="H164" s="1"/>
  <c r="D164" s="1"/>
  <c r="D196"/>
  <c r="D200" s="1"/>
  <c r="D209"/>
  <c r="D173" s="1"/>
  <c r="G295"/>
  <c r="G297" s="1"/>
  <c r="D335"/>
  <c r="D341" s="1"/>
  <c r="D374"/>
  <c r="D376" s="1"/>
  <c r="H167" l="1"/>
  <c r="H176"/>
  <c r="D295"/>
  <c r="D297" s="1"/>
  <c r="D172"/>
  <c r="D176" s="1"/>
  <c r="D111"/>
  <c r="H341"/>
  <c r="H15"/>
  <c r="G60"/>
  <c r="G14"/>
  <c r="D32"/>
  <c r="E26"/>
  <c r="D27"/>
  <c r="D18" s="1"/>
  <c r="D143"/>
  <c r="D130"/>
  <c r="D121"/>
  <c r="F167"/>
  <c r="F131"/>
  <c r="F16"/>
  <c r="D131"/>
  <c r="F34"/>
  <c r="H17"/>
  <c r="H21" s="1"/>
  <c r="G163"/>
  <c r="D116"/>
  <c r="D387"/>
  <c r="D391" s="1"/>
  <c r="D399"/>
  <c r="H150"/>
  <c r="H130"/>
  <c r="H18" s="1"/>
  <c r="F21"/>
  <c r="H116"/>
  <c r="D184"/>
  <c r="D63"/>
  <c r="D58"/>
  <c r="E19"/>
  <c r="D19" s="1"/>
  <c r="D109"/>
  <c r="E111"/>
  <c r="I21"/>
  <c r="E34"/>
  <c r="F28"/>
  <c r="G17" l="1"/>
  <c r="G21" s="1"/>
  <c r="D163"/>
  <c r="D167" s="1"/>
  <c r="G167"/>
  <c r="E17"/>
  <c r="E21" s="1"/>
  <c r="E28"/>
  <c r="H131"/>
  <c r="D60"/>
  <c r="D14"/>
  <c r="D26"/>
  <c r="D34"/>
  <c r="D17" l="1"/>
  <c r="D28"/>
  <c r="D21"/>
</calcChain>
</file>

<file path=xl/sharedStrings.xml><?xml version="1.0" encoding="utf-8"?>
<sst xmlns="http://schemas.openxmlformats.org/spreadsheetml/2006/main" count="211" uniqueCount="101">
  <si>
    <t>Проектирование, строительство и реконструкция объектов водоотведения и очистки сточных вод</t>
  </si>
  <si>
    <t>Приложение №3</t>
  </si>
  <si>
    <t>к Программе</t>
  </si>
  <si>
    <t>План реализации муниципальной программы</t>
  </si>
  <si>
    <t>"Развитие жилищно-коммунального хозяйства и благоустройство территории Кингисеппского городского поселения"</t>
  </si>
  <si>
    <t>тыс.руб.</t>
  </si>
  <si>
    <t>Наименование муниципальной программы/структурного элемента/направления расходования средств</t>
  </si>
  <si>
    <t>Ответственный исполнитель, участник, соисполнитель</t>
  </si>
  <si>
    <t>Годы реализации</t>
  </si>
  <si>
    <t>Оценка расходов (тыс. руб. )</t>
  </si>
  <si>
    <t>Всего</t>
  </si>
  <si>
    <t>Федеральный бюджет</t>
  </si>
  <si>
    <t>Областной бюджет</t>
  </si>
  <si>
    <t>Бюджет муници- пального района</t>
  </si>
  <si>
    <t>Бюджет поселений</t>
  </si>
  <si>
    <t>Иные источники</t>
  </si>
  <si>
    <t>ИТОГО</t>
  </si>
  <si>
    <t>Проектная часть</t>
  </si>
  <si>
    <t>Реализация программ формирования современной городской среды</t>
  </si>
  <si>
    <t>Реализация мероприятий по строительству и реконструкции объектов водоснабжения</t>
  </si>
  <si>
    <t>Проектирование и строительство объектов инженерной и транспортной инфраструктуры</t>
  </si>
  <si>
    <t>Создание мест (площадок) накопления твердых коммунальных отходов</t>
  </si>
  <si>
    <t>Проектирование  и строительство газопроводов</t>
  </si>
  <si>
    <t>Капитальное строительство объектов газификации ( в том числе проектно-изыскательские работы)</t>
  </si>
  <si>
    <t>Приобретение жилых помещений для малоимущих граждан</t>
  </si>
  <si>
    <t>Реализация мероприятий по благоустройству дворовых территорий муниципальных образований Ленинградской области</t>
  </si>
  <si>
    <t>Отраслевой проект "Эффективное обращение с отходами производства и потребления на территории Ленинградской области"</t>
  </si>
  <si>
    <t>Реализация мероприятий по ликвидации несанкционированных свалок</t>
  </si>
  <si>
    <t>Отраслевой проект "Благоустройство общественных, дворовых пространств и цифровизация городского хозяйства"</t>
  </si>
  <si>
    <t>Отраслевой проект "Улучшение жилищных условий и обеспечение жильем отдельных категорий граждан"</t>
  </si>
  <si>
    <t>Реализация мероприятий по обеспечению жильем молодых семей</t>
  </si>
  <si>
    <t xml:space="preserve">Процессная часть </t>
  </si>
  <si>
    <t xml:space="preserve">Комплексы процессных мероприятий, итого </t>
  </si>
  <si>
    <t>Благоустройство и содержание территорий Кингисеппского городского поселения</t>
  </si>
  <si>
    <t>Ремонт и содержание объектов уличного освещения</t>
  </si>
  <si>
    <t>Организация уличного освещения</t>
  </si>
  <si>
    <t>Благоустройство территории города Кингисеппа</t>
  </si>
  <si>
    <t>Ремонт и благоустройство дворовых территорий многоквартирных домов, проездов к дворовым территориям многоквартирных домов</t>
  </si>
  <si>
    <t>Дополнительные расходы на мероприятия по благоустройству территорий поселения</t>
  </si>
  <si>
    <t>Поддержка развития общественной инфраструктуры муниципального значения</t>
  </si>
  <si>
    <t>Обеспечение устойчивого функционирования и развития коммунальной и инженерной инфраструктуры</t>
  </si>
  <si>
    <t xml:space="preserve">Благоустройство территории </t>
  </si>
  <si>
    <t>Мероприятия по сохранению и восстановлению окружающей среды</t>
  </si>
  <si>
    <t>Организация и содержание мест захоронения</t>
  </si>
  <si>
    <t>Благоустройство территории</t>
  </si>
  <si>
    <t>Обеспечение функционирования сети газоснабжения на территории Кингисеппского городского поселения</t>
  </si>
  <si>
    <t>Ремонт и содержание муниципального жилищного фонда</t>
  </si>
  <si>
    <t>Прочие мероприятия в области жилищного хозяйства</t>
  </si>
  <si>
    <t>Ремонт и содержание сетей ливневой канализации</t>
  </si>
  <si>
    <t>Создание, демонтаж и перенос  мест (площадок) накопления твердых коммунальных отходов</t>
  </si>
  <si>
    <t>Осуществление закрепленных за муниципальными образованиями законодательством полномочий</t>
  </si>
  <si>
    <t>Обеспечение деятельности (услуги, работы) муниципальных учреждений</t>
  </si>
  <si>
    <t>Проектирование, реконструкция и строительство объектов водоснабжения</t>
  </si>
  <si>
    <t>Отраслевой проект "Создание, развитие и обеспечение устойчивого функционирования объектов водоснабжения и водоотведения в Ленинградской области"</t>
  </si>
  <si>
    <t>Субсидии на мероприятия по строительству и реконструкции объектов водоснабжения (остатки средств бюджета Ленинградской области на начало текущего финансового года)</t>
  </si>
  <si>
    <t>Проектирование, строительство и реконструкция объектов, находящихся в муниципальной собственности</t>
  </si>
  <si>
    <t>Отраслевые проекты с 01.01.2024 г.</t>
  </si>
  <si>
    <t>Мероприятия, направленные на достижение целей проектов  до 31.12.2023 г.</t>
  </si>
  <si>
    <t>Мероприятия, направленные на достижение цели федерального проекта "Чистая вода" до 31.12.2023 г.</t>
  </si>
  <si>
    <t>Мероприятия, направленные на достижение цели федерального проекта "Региональная и местная дорожная сеть" до 31.12.2023 г.</t>
  </si>
  <si>
    <t>Мероприятия, направленные на достижение цели федерального проекта "Комплексная система обращения с твердыми коммунальными отходами" до 31.12.2023 г.</t>
  </si>
  <si>
    <t>Мероприятия, направленные на достижение цели федерального проекта "Содействие развитию инфраструктуры субъектов Российской Федерации (муниципальных образований)" до 31.12.2023 г.</t>
  </si>
  <si>
    <t>Мероприятия, направленные на достижение цели федерального проекта "Жилье" до 31.12.2023 г.</t>
  </si>
  <si>
    <t>Мероприятия, направленные на достижение цели федерального проекта "Формирование комфортной городской среды" до 31.12.2023 г.</t>
  </si>
  <si>
    <t>Муниципальные проекты с 01.01.2024 г.</t>
  </si>
  <si>
    <r>
      <t xml:space="preserve">Реализация мероприятий по благоустройству дворовых территорий </t>
    </r>
    <r>
      <rPr>
        <b/>
        <sz val="12"/>
        <rFont val="Times New Roman"/>
        <family val="1"/>
        <charset val="204"/>
      </rPr>
      <t>до 31.12.2023 г.</t>
    </r>
  </si>
  <si>
    <r>
      <t xml:space="preserve">Реализация мероприятий по обеспечению жильем молодых семей </t>
    </r>
    <r>
      <rPr>
        <b/>
        <sz val="12"/>
        <rFont val="Times New Roman"/>
        <family val="1"/>
        <charset val="204"/>
      </rPr>
      <t>до 31.12.2023 г.</t>
    </r>
  </si>
  <si>
    <r>
      <t>Реализация мероприятий по ликвидации несанкционированных свалок</t>
    </r>
    <r>
      <rPr>
        <b/>
        <sz val="12"/>
        <rFont val="Times New Roman"/>
        <family val="1"/>
        <charset val="204"/>
      </rPr>
      <t xml:space="preserve"> до 31.12.2023 г.</t>
    </r>
  </si>
  <si>
    <r>
      <t xml:space="preserve">Создание мест (площадок) накопления твердых коммунальных отходов </t>
    </r>
    <r>
      <rPr>
        <b/>
        <sz val="12"/>
        <rFont val="Times New Roman"/>
        <family val="1"/>
        <charset val="204"/>
      </rPr>
      <t>до 31.12.2023 г.</t>
    </r>
  </si>
  <si>
    <t>Проектирование и строительство мест захоронения</t>
  </si>
  <si>
    <t>Комплекс процессных мероприятий «Организация благоустройства территории Кингисеппского городского поселения»</t>
  </si>
  <si>
    <t>Комплекс процессных мероприятий «Организация и содержание мест захоронения»</t>
  </si>
  <si>
    <t>Комплекс процессных мероприятий «Организация газоснабжения на территории Кингисеппского городского поселения»</t>
  </si>
  <si>
    <t>Комплекс процессных мероприятий «Обеспечение жилыми помещениями отдельных категорий граждан на территории Кингисеппского городского поселения»</t>
  </si>
  <si>
    <t>Комплекс процессных мероприятий «Развитие инженерной, транспортной и социальной инфраструктуры в районах массовой жилой застройки на территории Кингисеппского городского поселения»</t>
  </si>
  <si>
    <t>Комплекс процессных мероприятий «Организация водоснабжения и водоотведения на территории Кингисеппского городского поселения»</t>
  </si>
  <si>
    <t>Комплекс процессных мероприятий «Участие в организации деятельности по накоплению и транспортированию твердых коммунальных отходов»</t>
  </si>
  <si>
    <t>Комплекс процессных мероприятий «Обеспечение условий реализации программы»</t>
  </si>
  <si>
    <t>Региональные проекты /Федеральные проекты, входящие в состав национальных проектов до 31.12.2023 г.</t>
  </si>
  <si>
    <t>Региональный проект "Формирование комфортной городской среды" /Федеральный проект "Формирование комфортной городской среды" до 31.12.2023 г.</t>
  </si>
  <si>
    <t>Муниципальный проект "Обеспечение очистки дождевых (ливневых, поверхностных) сточных вод в г.Кингисепп" /Муниципальный проект "Водоотведение и очистка сточных вод на территории Кингисеппского городского поселения" до 31.12.2024 г.</t>
  </si>
  <si>
    <t>Выполнение мероприятий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 /Выполнение мероприятий по реализации областного закона от 15.01.2018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 до 31.12.2024 года</t>
  </si>
  <si>
    <t xml:space="preserve">Дополнительные расходы на выполнение мероприятий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 </t>
  </si>
  <si>
    <t xml:space="preserve">Мероприятия по решению отдельных вопросов местного значения в целях соблюдения доли софинансирования расходных обязательств поселения </t>
  </si>
  <si>
    <t>Мероприятия по капитальному ремонту и ремонту объектов, находящихся в муниципальной собственности</t>
  </si>
  <si>
    <t>Прочие мероприятия в области водоснабжения и водоотведения на территории Кингисеппского городского поселения</t>
  </si>
  <si>
    <t xml:space="preserve">Ответственный исполнитель муниципальной программы: Первый заместитель главы администрации МО "Кингисеппский муниципальный район"; заместитель главы администрации МО "Кингисеппский муниципальный район" по ЖКХ, транспорту и дорожному хозяйству; участники(соисполнители) муниципальной программы: комитет жилищно-коммунального хозяйства администрации МО "Кингисеппский муниципальный район", комитет по транспорту и дорожному хозяйству администрации МО "Кингисеппский муниципальный район", комитет по управлению имуществом МО "Кингисеппский муниципальный район"; МКУ "Служба городского хозяйства", МКУ "Кингисеппский жилищный центр"; Комитет по безопасности администрации МО "Кингисеппский муниципальный район" </t>
  </si>
  <si>
    <t>Создание комфортной городской среды в малых городах и исторических поселениях -  победителях Всероссийского конкурса лучших проектов создания комфортной городской среды (г. Кингисепп)</t>
  </si>
  <si>
    <t>Региональный проект "Жилье"</t>
  </si>
  <si>
    <t>Обеспечение устойчивого сокращения непригодного для проживания жилищного фонда</t>
  </si>
  <si>
    <t>Обеспечение устойчивого сокращения непригодного для проживания жилищного фонда (за счет средств областного бюджета Ленинградской области)</t>
  </si>
  <si>
    <t>Обеспечение устойчивого сокращения непригодного для проживания жилищного фонда (за счет средств публично-правовой компании "Фонд развития территорий")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</si>
  <si>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(г. Кингисепп)</t>
  </si>
  <si>
    <t>Осуществление части полномочий по организации ритуальных услуг в части создания специализированной службы по вопросам похоронного дела</t>
  </si>
  <si>
    <t>Мероприятия, направленные на содействие развитию жилищно-коммунального хозяйства</t>
  </si>
  <si>
    <t>Муниципальный проект "Создание детских научных игровых площадок"</t>
  </si>
  <si>
    <t>(в редакции постановления администрации</t>
  </si>
  <si>
    <t>МО "Кингисеппский муниципальный район"</t>
  </si>
  <si>
    <t>Комплекс процессных мероприятий «Прочие мероприятия в области жилищно-коммунального хозяйства на территории Кингисеппского городского поселения»</t>
  </si>
  <si>
    <t>(Приложение)</t>
  </si>
  <si>
    <t>от 17.02.2026 № 499)</t>
  </si>
</sst>
</file>

<file path=xl/styles.xml><?xml version="1.0" encoding="utf-8"?>
<styleSheet xmlns="http://schemas.openxmlformats.org/spreadsheetml/2006/main">
  <numFmts count="5">
    <numFmt numFmtId="164" formatCode="_-* #,##0.00_р_._-;\-* #,##0.00_р_._-;_-* &quot;-&quot;??_р_._-;_-@_-"/>
    <numFmt numFmtId="165" formatCode="#,##0.0\ _₽"/>
    <numFmt numFmtId="166" formatCode="_-* #,##0.0_р_._-;\-* #,##0.0_р_._-;_-* &quot;-&quot;??_р_._-;_-@_-"/>
    <numFmt numFmtId="167" formatCode="#,##0.0\ _₽;\-#,##0.0\ _₽"/>
    <numFmt numFmtId="168" formatCode="#,##0.0"/>
  </numFmts>
  <fonts count="16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0"/>
      <color indexed="12"/>
      <name val="Arial Cyr"/>
      <charset val="204"/>
    </font>
    <font>
      <b/>
      <u/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4" applyFont="1" applyFill="1" applyAlignment="1">
      <alignment horizontal="left" vertical="center"/>
    </xf>
    <xf numFmtId="0" fontId="2" fillId="0" borderId="0" xfId="4" applyFont="1" applyFill="1" applyAlignment="1">
      <alignment vertical="center"/>
    </xf>
    <xf numFmtId="0" fontId="5" fillId="0" borderId="0" xfId="4" applyFont="1" applyFill="1" applyAlignment="1">
      <alignment horizontal="center" vertical="center"/>
    </xf>
    <xf numFmtId="0" fontId="7" fillId="0" borderId="0" xfId="4" applyFont="1" applyFill="1"/>
    <xf numFmtId="0" fontId="5" fillId="0" borderId="0" xfId="4" applyFont="1" applyFill="1"/>
    <xf numFmtId="4" fontId="5" fillId="0" borderId="0" xfId="4" applyNumberFormat="1" applyFont="1" applyFill="1"/>
    <xf numFmtId="0" fontId="5" fillId="0" borderId="0" xfId="5" applyFont="1" applyFill="1" applyAlignment="1" applyProtection="1">
      <alignment horizontal="right"/>
    </xf>
    <xf numFmtId="0" fontId="7" fillId="0" borderId="0" xfId="4" applyFont="1" applyFill="1" applyAlignment="1"/>
    <xf numFmtId="0" fontId="7" fillId="0" borderId="0" xfId="4" applyFont="1" applyFill="1" applyAlignment="1">
      <alignment horizontal="center"/>
    </xf>
    <xf numFmtId="0" fontId="2" fillId="0" borderId="0" xfId="4" applyFont="1" applyFill="1" applyBorder="1" applyAlignment="1">
      <alignment horizontal="left" vertical="center"/>
    </xf>
    <xf numFmtId="0" fontId="7" fillId="0" borderId="0" xfId="4" applyFont="1" applyFill="1" applyBorder="1" applyAlignment="1">
      <alignment wrapText="1"/>
    </xf>
    <xf numFmtId="0" fontId="9" fillId="0" borderId="0" xfId="4" applyFont="1" applyFill="1" applyBorder="1" applyAlignment="1">
      <alignment horizontal="center"/>
    </xf>
    <xf numFmtId="0" fontId="5" fillId="0" borderId="0" xfId="4" applyFont="1" applyFill="1" applyBorder="1"/>
    <xf numFmtId="0" fontId="5" fillId="0" borderId="0" xfId="4" applyFont="1" applyFill="1" applyAlignment="1">
      <alignment wrapText="1"/>
    </xf>
    <xf numFmtId="165" fontId="2" fillId="0" borderId="2" xfId="6" applyNumberFormat="1" applyFont="1" applyFill="1" applyBorder="1" applyAlignment="1">
      <alignment horizontal="center" vertical="center" wrapText="1"/>
    </xf>
    <xf numFmtId="165" fontId="6" fillId="0" borderId="2" xfId="6" applyNumberFormat="1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vertical="center" wrapText="1"/>
    </xf>
    <xf numFmtId="0" fontId="2" fillId="0" borderId="1" xfId="4" applyFont="1" applyFill="1" applyBorder="1" applyAlignment="1">
      <alignment horizontal="center" vertical="center" wrapText="1"/>
    </xf>
    <xf numFmtId="166" fontId="7" fillId="0" borderId="1" xfId="6" applyNumberFormat="1" applyFont="1" applyFill="1" applyBorder="1" applyAlignment="1">
      <alignment horizontal="center" vertical="center" wrapText="1"/>
    </xf>
    <xf numFmtId="166" fontId="2" fillId="0" borderId="1" xfId="6" applyNumberFormat="1" applyFont="1" applyFill="1" applyBorder="1" applyAlignment="1">
      <alignment horizontal="center" vertical="center" wrapText="1"/>
    </xf>
    <xf numFmtId="166" fontId="2" fillId="0" borderId="5" xfId="6" applyNumberFormat="1" applyFont="1" applyFill="1" applyBorder="1" applyAlignment="1">
      <alignment horizontal="center" vertical="center" wrapText="1"/>
    </xf>
    <xf numFmtId="167" fontId="2" fillId="0" borderId="2" xfId="6" applyNumberFormat="1" applyFont="1" applyFill="1" applyBorder="1" applyAlignment="1">
      <alignment horizontal="center" vertical="center" wrapText="1"/>
    </xf>
    <xf numFmtId="167" fontId="6" fillId="0" borderId="2" xfId="6" applyNumberFormat="1" applyFont="1" applyFill="1" applyBorder="1" applyAlignment="1">
      <alignment horizontal="center" vertical="center" wrapText="1"/>
    </xf>
    <xf numFmtId="165" fontId="6" fillId="0" borderId="2" xfId="6" applyNumberFormat="1" applyFont="1" applyFill="1" applyBorder="1" applyAlignment="1">
      <alignment horizontal="center" vertical="top" wrapText="1"/>
    </xf>
    <xf numFmtId="0" fontId="6" fillId="0" borderId="4" xfId="4" applyFont="1" applyFill="1" applyBorder="1" applyAlignment="1">
      <alignment vertical="center"/>
    </xf>
    <xf numFmtId="0" fontId="6" fillId="0" borderId="1" xfId="4" applyFont="1" applyFill="1" applyBorder="1" applyAlignment="1">
      <alignment vertical="center"/>
    </xf>
    <xf numFmtId="0" fontId="6" fillId="0" borderId="1" xfId="4" applyFont="1" applyFill="1" applyBorder="1" applyAlignment="1">
      <alignment horizontal="center" vertical="center"/>
    </xf>
    <xf numFmtId="166" fontId="6" fillId="0" borderId="1" xfId="6" applyNumberFormat="1" applyFont="1" applyFill="1" applyBorder="1" applyAlignment="1">
      <alignment horizontal="center" vertical="center" wrapText="1"/>
    </xf>
    <xf numFmtId="166" fontId="6" fillId="0" borderId="5" xfId="6" applyNumberFormat="1" applyFont="1" applyFill="1" applyBorder="1" applyAlignment="1">
      <alignment horizontal="center" vertical="center" wrapText="1"/>
    </xf>
    <xf numFmtId="0" fontId="5" fillId="0" borderId="0" xfId="4" applyFont="1" applyFill="1" applyAlignment="1">
      <alignment vertical="center"/>
    </xf>
    <xf numFmtId="4" fontId="2" fillId="0" borderId="0" xfId="4" applyNumberFormat="1" applyFont="1" applyFill="1"/>
    <xf numFmtId="0" fontId="7" fillId="0" borderId="2" xfId="4" applyFont="1" applyFill="1" applyBorder="1" applyAlignment="1">
      <alignment horizontal="center" vertical="center" wrapText="1"/>
    </xf>
    <xf numFmtId="0" fontId="2" fillId="0" borderId="2" xfId="4" applyFont="1" applyFill="1" applyBorder="1" applyAlignment="1">
      <alignment horizontal="center" vertical="top" wrapText="1"/>
    </xf>
    <xf numFmtId="4" fontId="5" fillId="0" borderId="0" xfId="4" applyNumberFormat="1" applyFont="1" applyFill="1" applyBorder="1"/>
    <xf numFmtId="4" fontId="7" fillId="0" borderId="0" xfId="4" applyNumberFormat="1" applyFont="1" applyFill="1"/>
    <xf numFmtId="4" fontId="5" fillId="0" borderId="0" xfId="4" applyNumberFormat="1" applyFont="1" applyFill="1" applyAlignment="1">
      <alignment wrapText="1"/>
    </xf>
    <xf numFmtId="4" fontId="11" fillId="0" borderId="0" xfId="4" applyNumberFormat="1" applyFont="1" applyFill="1" applyAlignment="1">
      <alignment horizontal="right"/>
    </xf>
    <xf numFmtId="4" fontId="6" fillId="0" borderId="0" xfId="4" applyNumberFormat="1" applyFont="1" applyFill="1" applyBorder="1" applyAlignment="1">
      <alignment horizontal="center" vertical="center" wrapText="1"/>
    </xf>
    <xf numFmtId="4" fontId="2" fillId="0" borderId="0" xfId="4" applyNumberFormat="1" applyFont="1" applyFill="1" applyBorder="1" applyAlignment="1">
      <alignment horizontal="center" vertical="top" wrapText="1"/>
    </xf>
    <xf numFmtId="4" fontId="6" fillId="0" borderId="0" xfId="6" applyNumberFormat="1" applyFont="1" applyFill="1" applyBorder="1" applyAlignment="1">
      <alignment horizontal="center" vertical="center" wrapText="1"/>
    </xf>
    <xf numFmtId="4" fontId="6" fillId="0" borderId="0" xfId="6" applyNumberFormat="1" applyFont="1" applyFill="1" applyBorder="1" applyAlignment="1">
      <alignment horizontal="center" vertical="top" wrapText="1"/>
    </xf>
    <xf numFmtId="4" fontId="2" fillId="0" borderId="0" xfId="6" applyNumberFormat="1" applyFont="1" applyFill="1" applyBorder="1" applyAlignment="1">
      <alignment horizontal="center" vertical="center" wrapText="1"/>
    </xf>
    <xf numFmtId="4" fontId="6" fillId="0" borderId="0" xfId="4" applyNumberFormat="1" applyFont="1" applyFill="1" applyBorder="1" applyAlignment="1">
      <alignment horizontal="left" vertical="center"/>
    </xf>
    <xf numFmtId="4" fontId="6" fillId="0" borderId="0" xfId="4" applyNumberFormat="1" applyFont="1" applyFill="1" applyBorder="1" applyAlignment="1">
      <alignment horizontal="left" vertical="center" wrapText="1"/>
    </xf>
    <xf numFmtId="4" fontId="2" fillId="0" borderId="0" xfId="4" applyNumberFormat="1" applyFont="1" applyFill="1" applyAlignment="1">
      <alignment horizontal="right"/>
    </xf>
    <xf numFmtId="4" fontId="2" fillId="0" borderId="0" xfId="5" applyNumberFormat="1" applyFont="1" applyFill="1" applyAlignment="1" applyProtection="1">
      <alignment horizontal="right"/>
    </xf>
    <xf numFmtId="4" fontId="6" fillId="0" borderId="0" xfId="4" applyNumberFormat="1" applyFont="1" applyFill="1" applyAlignment="1"/>
    <xf numFmtId="4" fontId="6" fillId="0" borderId="0" xfId="4" applyNumberFormat="1" applyFont="1" applyFill="1" applyBorder="1" applyAlignment="1">
      <alignment wrapText="1"/>
    </xf>
    <xf numFmtId="4" fontId="2" fillId="0" borderId="0" xfId="4" applyNumberFormat="1" applyFont="1" applyFill="1" applyAlignment="1">
      <alignment horizontal="center" vertical="center"/>
    </xf>
    <xf numFmtId="0" fontId="2" fillId="0" borderId="0" xfId="4" applyFont="1" applyFill="1"/>
    <xf numFmtId="4" fontId="2" fillId="0" borderId="0" xfId="4" applyNumberFormat="1" applyFont="1" applyFill="1" applyAlignment="1">
      <alignment vertical="center"/>
    </xf>
    <xf numFmtId="4" fontId="12" fillId="0" borderId="0" xfId="4" applyNumberFormat="1" applyFont="1" applyFill="1"/>
    <xf numFmtId="4" fontId="5" fillId="0" borderId="0" xfId="4" applyNumberFormat="1" applyFont="1" applyFill="1" applyAlignment="1">
      <alignment horizontal="center"/>
    </xf>
    <xf numFmtId="4" fontId="2" fillId="0" borderId="0" xfId="4" applyNumberFormat="1" applyFont="1" applyFill="1" applyAlignment="1">
      <alignment horizontal="center"/>
    </xf>
    <xf numFmtId="4" fontId="7" fillId="0" borderId="0" xfId="4" applyNumberFormat="1" applyFont="1" applyFill="1" applyAlignment="1">
      <alignment vertical="center"/>
    </xf>
    <xf numFmtId="4" fontId="5" fillId="0" borderId="0" xfId="4" applyNumberFormat="1" applyFont="1" applyFill="1" applyAlignment="1">
      <alignment horizontal="center" vertical="center"/>
    </xf>
    <xf numFmtId="4" fontId="7" fillId="0" borderId="0" xfId="4" applyNumberFormat="1" applyFont="1" applyFill="1" applyAlignment="1">
      <alignment horizontal="center" vertical="center"/>
    </xf>
    <xf numFmtId="4" fontId="7" fillId="0" borderId="0" xfId="4" applyNumberFormat="1" applyFont="1" applyFill="1" applyAlignment="1">
      <alignment horizontal="center"/>
    </xf>
    <xf numFmtId="4" fontId="5" fillId="0" borderId="0" xfId="4" applyNumberFormat="1" applyFont="1" applyFill="1" applyAlignment="1">
      <alignment horizontal="center" vertical="center" wrapText="1"/>
    </xf>
    <xf numFmtId="0" fontId="5" fillId="0" borderId="0" xfId="4" applyFont="1" applyFill="1" applyAlignment="1">
      <alignment horizontal="right"/>
    </xf>
    <xf numFmtId="4" fontId="5" fillId="0" borderId="0" xfId="4" applyNumberFormat="1" applyFont="1" applyFill="1" applyAlignment="1">
      <alignment vertical="center"/>
    </xf>
    <xf numFmtId="4" fontId="7" fillId="0" borderId="0" xfId="6" applyNumberFormat="1" applyFont="1" applyFill="1" applyBorder="1" applyAlignment="1">
      <alignment horizontal="center" vertical="center" wrapText="1"/>
    </xf>
    <xf numFmtId="0" fontId="11" fillId="0" borderId="0" xfId="4" applyFont="1" applyFill="1" applyAlignment="1"/>
    <xf numFmtId="168" fontId="6" fillId="0" borderId="2" xfId="6" applyNumberFormat="1" applyFont="1" applyFill="1" applyBorder="1" applyAlignment="1">
      <alignment horizontal="center" vertical="center" wrapText="1"/>
    </xf>
    <xf numFmtId="4" fontId="14" fillId="0" borderId="0" xfId="4" applyNumberFormat="1" applyFont="1" applyFill="1"/>
    <xf numFmtId="0" fontId="14" fillId="0" borderId="0" xfId="4" applyFont="1" applyFill="1"/>
    <xf numFmtId="4" fontId="14" fillId="0" borderId="0" xfId="4" applyNumberFormat="1" applyFont="1" applyFill="1" applyAlignment="1">
      <alignment horizontal="center"/>
    </xf>
    <xf numFmtId="0" fontId="15" fillId="0" borderId="0" xfId="4" applyFont="1" applyFill="1"/>
    <xf numFmtId="4" fontId="13" fillId="0" borderId="0" xfId="4" applyNumberFormat="1" applyFont="1" applyFill="1" applyAlignment="1">
      <alignment horizontal="center" vertical="center"/>
    </xf>
    <xf numFmtId="4" fontId="13" fillId="0" borderId="0" xfId="4" applyNumberFormat="1" applyFont="1" applyFill="1" applyAlignment="1">
      <alignment horizontal="center"/>
    </xf>
    <xf numFmtId="4" fontId="15" fillId="0" borderId="0" xfId="6" applyNumberFormat="1" applyFont="1" applyFill="1" applyBorder="1" applyAlignment="1">
      <alignment horizontal="center" vertical="center" wrapText="1"/>
    </xf>
    <xf numFmtId="4" fontId="15" fillId="0" borderId="0" xfId="4" applyNumberFormat="1" applyFont="1" applyFill="1"/>
    <xf numFmtId="4" fontId="2" fillId="0" borderId="0" xfId="6" applyNumberFormat="1" applyFont="1" applyFill="1" applyBorder="1" applyAlignment="1">
      <alignment horizontal="left" vertical="center"/>
    </xf>
    <xf numFmtId="0" fontId="2" fillId="0" borderId="2" xfId="4" applyFont="1" applyFill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 vertical="center" wrapText="1"/>
    </xf>
    <xf numFmtId="0" fontId="6" fillId="0" borderId="4" xfId="4" applyFont="1" applyFill="1" applyBorder="1" applyAlignment="1">
      <alignment horizontal="left" vertical="center"/>
    </xf>
    <xf numFmtId="0" fontId="11" fillId="0" borderId="0" xfId="4" applyFont="1" applyFill="1" applyAlignment="1">
      <alignment horizontal="right"/>
    </xf>
    <xf numFmtId="0" fontId="6" fillId="0" borderId="3" xfId="4" applyFont="1" applyFill="1" applyBorder="1" applyAlignment="1">
      <alignment horizontal="left" vertical="center" wrapText="1"/>
    </xf>
    <xf numFmtId="0" fontId="6" fillId="0" borderId="6" xfId="4" applyFont="1" applyFill="1" applyBorder="1" applyAlignment="1">
      <alignment horizontal="left" vertical="center" wrapText="1"/>
    </xf>
    <xf numFmtId="0" fontId="6" fillId="0" borderId="2" xfId="4" applyFont="1" applyFill="1" applyBorder="1" applyAlignment="1">
      <alignment horizontal="center" vertical="center" wrapText="1"/>
    </xf>
    <xf numFmtId="0" fontId="2" fillId="0" borderId="3" xfId="4" applyFont="1" applyFill="1" applyBorder="1" applyAlignment="1">
      <alignment horizontal="left" vertical="center" wrapText="1"/>
    </xf>
    <xf numFmtId="0" fontId="2" fillId="0" borderId="6" xfId="4" applyFont="1" applyFill="1" applyBorder="1" applyAlignment="1">
      <alignment horizontal="left" vertical="center" wrapText="1"/>
    </xf>
    <xf numFmtId="0" fontId="2" fillId="0" borderId="2" xfId="4" applyFont="1" applyFill="1" applyBorder="1" applyAlignment="1">
      <alignment horizontal="center" vertical="center" wrapText="1"/>
    </xf>
    <xf numFmtId="0" fontId="2" fillId="0" borderId="7" xfId="4" applyFont="1" applyFill="1" applyBorder="1" applyAlignment="1">
      <alignment horizontal="left" vertical="center" wrapText="1"/>
    </xf>
    <xf numFmtId="0" fontId="6" fillId="0" borderId="2" xfId="4" applyFont="1" applyFill="1" applyBorder="1" applyAlignment="1">
      <alignment horizontal="left" vertical="center" wrapText="1"/>
    </xf>
    <xf numFmtId="0" fontId="6" fillId="0" borderId="7" xfId="4" applyFont="1" applyFill="1" applyBorder="1" applyAlignment="1">
      <alignment horizontal="center" vertical="top" wrapText="1"/>
    </xf>
    <xf numFmtId="0" fontId="6" fillId="0" borderId="6" xfId="4" applyFont="1" applyFill="1" applyBorder="1" applyAlignment="1">
      <alignment horizontal="center" vertical="top" wrapText="1"/>
    </xf>
    <xf numFmtId="0" fontId="6" fillId="0" borderId="7" xfId="4" applyFont="1" applyFill="1" applyBorder="1" applyAlignment="1">
      <alignment horizontal="left" vertical="center" wrapText="1"/>
    </xf>
    <xf numFmtId="0" fontId="6" fillId="0" borderId="3" xfId="4" applyFont="1" applyFill="1" applyBorder="1" applyAlignment="1">
      <alignment horizontal="center" vertical="top" wrapText="1"/>
    </xf>
    <xf numFmtId="0" fontId="2" fillId="0" borderId="3" xfId="4" applyFont="1" applyFill="1" applyBorder="1" applyAlignment="1">
      <alignment horizontal="left" vertical="top" wrapText="1"/>
    </xf>
    <xf numFmtId="0" fontId="2" fillId="0" borderId="6" xfId="4" applyFont="1" applyFill="1" applyBorder="1" applyAlignment="1">
      <alignment horizontal="left" vertical="top" wrapText="1"/>
    </xf>
    <xf numFmtId="0" fontId="2" fillId="0" borderId="3" xfId="4" applyFont="1" applyFill="1" applyBorder="1" applyAlignment="1">
      <alignment horizontal="center" vertical="center" wrapText="1"/>
    </xf>
    <xf numFmtId="0" fontId="2" fillId="0" borderId="6" xfId="4" applyFont="1" applyFill="1" applyBorder="1" applyAlignment="1">
      <alignment horizontal="center" vertical="center" wrapText="1"/>
    </xf>
    <xf numFmtId="0" fontId="6" fillId="0" borderId="4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6" fillId="0" borderId="5" xfId="4" applyFont="1" applyFill="1" applyBorder="1" applyAlignment="1">
      <alignment horizontal="left" vertical="center" wrapText="1"/>
    </xf>
    <xf numFmtId="0" fontId="6" fillId="0" borderId="4" xfId="4" applyFont="1" applyFill="1" applyBorder="1" applyAlignment="1">
      <alignment horizontal="left" vertical="center"/>
    </xf>
    <xf numFmtId="0" fontId="6" fillId="0" borderId="1" xfId="4" applyFont="1" applyFill="1" applyBorder="1" applyAlignment="1">
      <alignment horizontal="left" vertical="center"/>
    </xf>
    <xf numFmtId="0" fontId="6" fillId="0" borderId="5" xfId="4" applyFont="1" applyFill="1" applyBorder="1" applyAlignment="1">
      <alignment horizontal="left" vertical="center"/>
    </xf>
    <xf numFmtId="0" fontId="6" fillId="0" borderId="3" xfId="4" applyFont="1" applyFill="1" applyBorder="1" applyAlignment="1">
      <alignment horizontal="center" vertical="center" wrapText="1"/>
    </xf>
    <xf numFmtId="0" fontId="6" fillId="0" borderId="7" xfId="4" applyFont="1" applyFill="1" applyBorder="1" applyAlignment="1">
      <alignment horizontal="center" vertical="center" wrapText="1"/>
    </xf>
    <xf numFmtId="0" fontId="6" fillId="0" borderId="6" xfId="4" applyFont="1" applyFill="1" applyBorder="1" applyAlignment="1">
      <alignment horizontal="center" vertical="center" wrapText="1"/>
    </xf>
    <xf numFmtId="0" fontId="2" fillId="0" borderId="7" xfId="4" applyFont="1" applyFill="1" applyBorder="1" applyAlignment="1">
      <alignment horizontal="left" vertical="top" wrapText="1"/>
    </xf>
    <xf numFmtId="0" fontId="2" fillId="0" borderId="2" xfId="4" applyFont="1" applyFill="1" applyBorder="1" applyAlignment="1">
      <alignment horizontal="left" vertical="center" wrapText="1"/>
    </xf>
    <xf numFmtId="0" fontId="2" fillId="0" borderId="3" xfId="4" applyFont="1" applyFill="1" applyBorder="1" applyAlignment="1">
      <alignment horizontal="center" vertical="top" wrapText="1"/>
    </xf>
    <xf numFmtId="0" fontId="2" fillId="0" borderId="7" xfId="4" applyFont="1" applyFill="1" applyBorder="1" applyAlignment="1">
      <alignment horizontal="center" vertical="top" wrapText="1"/>
    </xf>
    <xf numFmtId="0" fontId="2" fillId="0" borderId="6" xfId="4" applyFont="1" applyFill="1" applyBorder="1" applyAlignment="1">
      <alignment horizontal="center" vertical="top" wrapText="1"/>
    </xf>
    <xf numFmtId="0" fontId="6" fillId="0" borderId="3" xfId="4" applyFont="1" applyFill="1" applyBorder="1" applyAlignment="1">
      <alignment horizontal="center" vertical="top"/>
    </xf>
    <xf numFmtId="0" fontId="6" fillId="0" borderId="7" xfId="4" applyFont="1" applyFill="1" applyBorder="1" applyAlignment="1">
      <alignment horizontal="center" vertical="top"/>
    </xf>
    <xf numFmtId="0" fontId="11" fillId="0" borderId="0" xfId="4" applyFont="1" applyFill="1" applyAlignment="1">
      <alignment horizontal="center"/>
    </xf>
    <xf numFmtId="0" fontId="10" fillId="0" borderId="2" xfId="4" applyFont="1" applyFill="1" applyBorder="1" applyAlignment="1">
      <alignment horizontal="center" vertical="center" wrapText="1"/>
    </xf>
  </cellXfs>
  <cellStyles count="7">
    <cellStyle name="Гиперссылка" xfId="5" builtinId="8"/>
    <cellStyle name="Обычный" xfId="0" builtinId="0"/>
    <cellStyle name="Обычный 2" xfId="3"/>
    <cellStyle name="Обычный 2 2" xfId="4"/>
    <cellStyle name="Обычный 3 2" xfId="1"/>
    <cellStyle name="Обычный 3 2 2" xfId="2"/>
    <cellStyle name="Финансовый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HS404"/>
  <sheetViews>
    <sheetView tabSelected="1" view="pageBreakPreview" topLeftCell="A19" zoomScale="90" zoomScaleNormal="90" zoomScaleSheetLayoutView="90" workbookViewId="0">
      <selection activeCell="G9" sqref="G9"/>
    </sheetView>
  </sheetViews>
  <sheetFormatPr defaultRowHeight="18.75"/>
  <cols>
    <col min="1" max="1" width="38.5703125" style="1" customWidth="1"/>
    <col min="2" max="2" width="40.140625" style="2" customWidth="1"/>
    <col min="3" max="3" width="14.7109375" style="3" customWidth="1"/>
    <col min="4" max="4" width="14.7109375" style="4" customWidth="1"/>
    <col min="5" max="9" width="14.7109375" style="5" customWidth="1"/>
    <col min="10" max="10" width="20.42578125" style="31" customWidth="1"/>
    <col min="11" max="11" width="17.28515625" style="6" customWidth="1"/>
    <col min="12" max="12" width="25.140625" style="6" customWidth="1"/>
    <col min="13" max="13" width="19.140625" style="6" customWidth="1"/>
    <col min="14" max="14" width="23" style="6" customWidth="1"/>
    <col min="15" max="227" width="9.140625" style="5"/>
    <col min="228" max="228" width="38.5703125" style="5" customWidth="1"/>
    <col min="229" max="229" width="40.140625" style="5" customWidth="1"/>
    <col min="230" max="236" width="14.7109375" style="5" customWidth="1"/>
    <col min="237" max="237" width="17.140625" style="5" customWidth="1"/>
    <col min="238" max="483" width="9.140625" style="5"/>
    <col min="484" max="484" width="38.5703125" style="5" customWidth="1"/>
    <col min="485" max="485" width="40.140625" style="5" customWidth="1"/>
    <col min="486" max="492" width="14.7109375" style="5" customWidth="1"/>
    <col min="493" max="493" width="17.140625" style="5" customWidth="1"/>
    <col min="494" max="739" width="9.140625" style="5"/>
    <col min="740" max="740" width="38.5703125" style="5" customWidth="1"/>
    <col min="741" max="741" width="40.140625" style="5" customWidth="1"/>
    <col min="742" max="748" width="14.7109375" style="5" customWidth="1"/>
    <col min="749" max="749" width="17.140625" style="5" customWidth="1"/>
    <col min="750" max="995" width="9.140625" style="5"/>
    <col min="996" max="996" width="38.5703125" style="5" customWidth="1"/>
    <col min="997" max="997" width="40.140625" style="5" customWidth="1"/>
    <col min="998" max="1004" width="14.7109375" style="5" customWidth="1"/>
    <col min="1005" max="1005" width="17.140625" style="5" customWidth="1"/>
    <col min="1006" max="1251" width="9.140625" style="5"/>
    <col min="1252" max="1252" width="38.5703125" style="5" customWidth="1"/>
    <col min="1253" max="1253" width="40.140625" style="5" customWidth="1"/>
    <col min="1254" max="1260" width="14.7109375" style="5" customWidth="1"/>
    <col min="1261" max="1261" width="17.140625" style="5" customWidth="1"/>
    <col min="1262" max="1507" width="9.140625" style="5"/>
    <col min="1508" max="1508" width="38.5703125" style="5" customWidth="1"/>
    <col min="1509" max="1509" width="40.140625" style="5" customWidth="1"/>
    <col min="1510" max="1516" width="14.7109375" style="5" customWidth="1"/>
    <col min="1517" max="1517" width="17.140625" style="5" customWidth="1"/>
    <col min="1518" max="1763" width="9.140625" style="5"/>
    <col min="1764" max="1764" width="38.5703125" style="5" customWidth="1"/>
    <col min="1765" max="1765" width="40.140625" style="5" customWidth="1"/>
    <col min="1766" max="1772" width="14.7109375" style="5" customWidth="1"/>
    <col min="1773" max="1773" width="17.140625" style="5" customWidth="1"/>
    <col min="1774" max="2019" width="9.140625" style="5"/>
    <col min="2020" max="2020" width="38.5703125" style="5" customWidth="1"/>
    <col min="2021" max="2021" width="40.140625" style="5" customWidth="1"/>
    <col min="2022" max="2028" width="14.7109375" style="5" customWidth="1"/>
    <col min="2029" max="2029" width="17.140625" style="5" customWidth="1"/>
    <col min="2030" max="2275" width="9.140625" style="5"/>
    <col min="2276" max="2276" width="38.5703125" style="5" customWidth="1"/>
    <col min="2277" max="2277" width="40.140625" style="5" customWidth="1"/>
    <col min="2278" max="2284" width="14.7109375" style="5" customWidth="1"/>
    <col min="2285" max="2285" width="17.140625" style="5" customWidth="1"/>
    <col min="2286" max="2531" width="9.140625" style="5"/>
    <col min="2532" max="2532" width="38.5703125" style="5" customWidth="1"/>
    <col min="2533" max="2533" width="40.140625" style="5" customWidth="1"/>
    <col min="2534" max="2540" width="14.7109375" style="5" customWidth="1"/>
    <col min="2541" max="2541" width="17.140625" style="5" customWidth="1"/>
    <col min="2542" max="2787" width="9.140625" style="5"/>
    <col min="2788" max="2788" width="38.5703125" style="5" customWidth="1"/>
    <col min="2789" max="2789" width="40.140625" style="5" customWidth="1"/>
    <col min="2790" max="2796" width="14.7109375" style="5" customWidth="1"/>
    <col min="2797" max="2797" width="17.140625" style="5" customWidth="1"/>
    <col min="2798" max="3043" width="9.140625" style="5"/>
    <col min="3044" max="3044" width="38.5703125" style="5" customWidth="1"/>
    <col min="3045" max="3045" width="40.140625" style="5" customWidth="1"/>
    <col min="3046" max="3052" width="14.7109375" style="5" customWidth="1"/>
    <col min="3053" max="3053" width="17.140625" style="5" customWidth="1"/>
    <col min="3054" max="3299" width="9.140625" style="5"/>
    <col min="3300" max="3300" width="38.5703125" style="5" customWidth="1"/>
    <col min="3301" max="3301" width="40.140625" style="5" customWidth="1"/>
    <col min="3302" max="3308" width="14.7109375" style="5" customWidth="1"/>
    <col min="3309" max="3309" width="17.140625" style="5" customWidth="1"/>
    <col min="3310" max="3555" width="9.140625" style="5"/>
    <col min="3556" max="3556" width="38.5703125" style="5" customWidth="1"/>
    <col min="3557" max="3557" width="40.140625" style="5" customWidth="1"/>
    <col min="3558" max="3564" width="14.7109375" style="5" customWidth="1"/>
    <col min="3565" max="3565" width="17.140625" style="5" customWidth="1"/>
    <col min="3566" max="3811" width="9.140625" style="5"/>
    <col min="3812" max="3812" width="38.5703125" style="5" customWidth="1"/>
    <col min="3813" max="3813" width="40.140625" style="5" customWidth="1"/>
    <col min="3814" max="3820" width="14.7109375" style="5" customWidth="1"/>
    <col min="3821" max="3821" width="17.140625" style="5" customWidth="1"/>
    <col min="3822" max="4067" width="9.140625" style="5"/>
    <col min="4068" max="4068" width="38.5703125" style="5" customWidth="1"/>
    <col min="4069" max="4069" width="40.140625" style="5" customWidth="1"/>
    <col min="4070" max="4076" width="14.7109375" style="5" customWidth="1"/>
    <col min="4077" max="4077" width="17.140625" style="5" customWidth="1"/>
    <col min="4078" max="4323" width="9.140625" style="5"/>
    <col min="4324" max="4324" width="38.5703125" style="5" customWidth="1"/>
    <col min="4325" max="4325" width="40.140625" style="5" customWidth="1"/>
    <col min="4326" max="4332" width="14.7109375" style="5" customWidth="1"/>
    <col min="4333" max="4333" width="17.140625" style="5" customWidth="1"/>
    <col min="4334" max="4579" width="9.140625" style="5"/>
    <col min="4580" max="4580" width="38.5703125" style="5" customWidth="1"/>
    <col min="4581" max="4581" width="40.140625" style="5" customWidth="1"/>
    <col min="4582" max="4588" width="14.7109375" style="5" customWidth="1"/>
    <col min="4589" max="4589" width="17.140625" style="5" customWidth="1"/>
    <col min="4590" max="4835" width="9.140625" style="5"/>
    <col min="4836" max="4836" width="38.5703125" style="5" customWidth="1"/>
    <col min="4837" max="4837" width="40.140625" style="5" customWidth="1"/>
    <col min="4838" max="4844" width="14.7109375" style="5" customWidth="1"/>
    <col min="4845" max="4845" width="17.140625" style="5" customWidth="1"/>
    <col min="4846" max="5091" width="9.140625" style="5"/>
    <col min="5092" max="5092" width="38.5703125" style="5" customWidth="1"/>
    <col min="5093" max="5093" width="40.140625" style="5" customWidth="1"/>
    <col min="5094" max="5100" width="14.7109375" style="5" customWidth="1"/>
    <col min="5101" max="5101" width="17.140625" style="5" customWidth="1"/>
    <col min="5102" max="5347" width="9.140625" style="5"/>
    <col min="5348" max="5348" width="38.5703125" style="5" customWidth="1"/>
    <col min="5349" max="5349" width="40.140625" style="5" customWidth="1"/>
    <col min="5350" max="5356" width="14.7109375" style="5" customWidth="1"/>
    <col min="5357" max="5357" width="17.140625" style="5" customWidth="1"/>
    <col min="5358" max="5603" width="9.140625" style="5"/>
    <col min="5604" max="5604" width="38.5703125" style="5" customWidth="1"/>
    <col min="5605" max="5605" width="40.140625" style="5" customWidth="1"/>
    <col min="5606" max="5612" width="14.7109375" style="5" customWidth="1"/>
    <col min="5613" max="5613" width="17.140625" style="5" customWidth="1"/>
    <col min="5614" max="5859" width="9.140625" style="5"/>
    <col min="5860" max="5860" width="38.5703125" style="5" customWidth="1"/>
    <col min="5861" max="5861" width="40.140625" style="5" customWidth="1"/>
    <col min="5862" max="5868" width="14.7109375" style="5" customWidth="1"/>
    <col min="5869" max="5869" width="17.140625" style="5" customWidth="1"/>
    <col min="5870" max="6115" width="9.140625" style="5"/>
    <col min="6116" max="6116" width="38.5703125" style="5" customWidth="1"/>
    <col min="6117" max="6117" width="40.140625" style="5" customWidth="1"/>
    <col min="6118" max="6124" width="14.7109375" style="5" customWidth="1"/>
    <col min="6125" max="6125" width="17.140625" style="5" customWidth="1"/>
    <col min="6126" max="6371" width="9.140625" style="5"/>
    <col min="6372" max="6372" width="38.5703125" style="5" customWidth="1"/>
    <col min="6373" max="6373" width="40.140625" style="5" customWidth="1"/>
    <col min="6374" max="6380" width="14.7109375" style="5" customWidth="1"/>
    <col min="6381" max="6381" width="17.140625" style="5" customWidth="1"/>
    <col min="6382" max="6627" width="9.140625" style="5"/>
    <col min="6628" max="6628" width="38.5703125" style="5" customWidth="1"/>
    <col min="6629" max="6629" width="40.140625" style="5" customWidth="1"/>
    <col min="6630" max="6636" width="14.7109375" style="5" customWidth="1"/>
    <col min="6637" max="6637" width="17.140625" style="5" customWidth="1"/>
    <col min="6638" max="6883" width="9.140625" style="5"/>
    <col min="6884" max="6884" width="38.5703125" style="5" customWidth="1"/>
    <col min="6885" max="6885" width="40.140625" style="5" customWidth="1"/>
    <col min="6886" max="6892" width="14.7109375" style="5" customWidth="1"/>
    <col min="6893" max="6893" width="17.140625" style="5" customWidth="1"/>
    <col min="6894" max="7139" width="9.140625" style="5"/>
    <col min="7140" max="7140" width="38.5703125" style="5" customWidth="1"/>
    <col min="7141" max="7141" width="40.140625" style="5" customWidth="1"/>
    <col min="7142" max="7148" width="14.7109375" style="5" customWidth="1"/>
    <col min="7149" max="7149" width="17.140625" style="5" customWidth="1"/>
    <col min="7150" max="7395" width="9.140625" style="5"/>
    <col min="7396" max="7396" width="38.5703125" style="5" customWidth="1"/>
    <col min="7397" max="7397" width="40.140625" style="5" customWidth="1"/>
    <col min="7398" max="7404" width="14.7109375" style="5" customWidth="1"/>
    <col min="7405" max="7405" width="17.140625" style="5" customWidth="1"/>
    <col min="7406" max="7651" width="9.140625" style="5"/>
    <col min="7652" max="7652" width="38.5703125" style="5" customWidth="1"/>
    <col min="7653" max="7653" width="40.140625" style="5" customWidth="1"/>
    <col min="7654" max="7660" width="14.7109375" style="5" customWidth="1"/>
    <col min="7661" max="7661" width="17.140625" style="5" customWidth="1"/>
    <col min="7662" max="7907" width="9.140625" style="5"/>
    <col min="7908" max="7908" width="38.5703125" style="5" customWidth="1"/>
    <col min="7909" max="7909" width="40.140625" style="5" customWidth="1"/>
    <col min="7910" max="7916" width="14.7109375" style="5" customWidth="1"/>
    <col min="7917" max="7917" width="17.140625" style="5" customWidth="1"/>
    <col min="7918" max="8163" width="9.140625" style="5"/>
    <col min="8164" max="8164" width="38.5703125" style="5" customWidth="1"/>
    <col min="8165" max="8165" width="40.140625" style="5" customWidth="1"/>
    <col min="8166" max="8172" width="14.7109375" style="5" customWidth="1"/>
    <col min="8173" max="8173" width="17.140625" style="5" customWidth="1"/>
    <col min="8174" max="8419" width="9.140625" style="5"/>
    <col min="8420" max="8420" width="38.5703125" style="5" customWidth="1"/>
    <col min="8421" max="8421" width="40.140625" style="5" customWidth="1"/>
    <col min="8422" max="8428" width="14.7109375" style="5" customWidth="1"/>
    <col min="8429" max="8429" width="17.140625" style="5" customWidth="1"/>
    <col min="8430" max="8675" width="9.140625" style="5"/>
    <col min="8676" max="8676" width="38.5703125" style="5" customWidth="1"/>
    <col min="8677" max="8677" width="40.140625" style="5" customWidth="1"/>
    <col min="8678" max="8684" width="14.7109375" style="5" customWidth="1"/>
    <col min="8685" max="8685" width="17.140625" style="5" customWidth="1"/>
    <col min="8686" max="8931" width="9.140625" style="5"/>
    <col min="8932" max="8932" width="38.5703125" style="5" customWidth="1"/>
    <col min="8933" max="8933" width="40.140625" style="5" customWidth="1"/>
    <col min="8934" max="8940" width="14.7109375" style="5" customWidth="1"/>
    <col min="8941" max="8941" width="17.140625" style="5" customWidth="1"/>
    <col min="8942" max="9187" width="9.140625" style="5"/>
    <col min="9188" max="9188" width="38.5703125" style="5" customWidth="1"/>
    <col min="9189" max="9189" width="40.140625" style="5" customWidth="1"/>
    <col min="9190" max="9196" width="14.7109375" style="5" customWidth="1"/>
    <col min="9197" max="9197" width="17.140625" style="5" customWidth="1"/>
    <col min="9198" max="9443" width="9.140625" style="5"/>
    <col min="9444" max="9444" width="38.5703125" style="5" customWidth="1"/>
    <col min="9445" max="9445" width="40.140625" style="5" customWidth="1"/>
    <col min="9446" max="9452" width="14.7109375" style="5" customWidth="1"/>
    <col min="9453" max="9453" width="17.140625" style="5" customWidth="1"/>
    <col min="9454" max="9699" width="9.140625" style="5"/>
    <col min="9700" max="9700" width="38.5703125" style="5" customWidth="1"/>
    <col min="9701" max="9701" width="40.140625" style="5" customWidth="1"/>
    <col min="9702" max="9708" width="14.7109375" style="5" customWidth="1"/>
    <col min="9709" max="9709" width="17.140625" style="5" customWidth="1"/>
    <col min="9710" max="9955" width="9.140625" style="5"/>
    <col min="9956" max="9956" width="38.5703125" style="5" customWidth="1"/>
    <col min="9957" max="9957" width="40.140625" style="5" customWidth="1"/>
    <col min="9958" max="9964" width="14.7109375" style="5" customWidth="1"/>
    <col min="9965" max="9965" width="17.140625" style="5" customWidth="1"/>
    <col min="9966" max="10211" width="9.140625" style="5"/>
    <col min="10212" max="10212" width="38.5703125" style="5" customWidth="1"/>
    <col min="10213" max="10213" width="40.140625" style="5" customWidth="1"/>
    <col min="10214" max="10220" width="14.7109375" style="5" customWidth="1"/>
    <col min="10221" max="10221" width="17.140625" style="5" customWidth="1"/>
    <col min="10222" max="10467" width="9.140625" style="5"/>
    <col min="10468" max="10468" width="38.5703125" style="5" customWidth="1"/>
    <col min="10469" max="10469" width="40.140625" style="5" customWidth="1"/>
    <col min="10470" max="10476" width="14.7109375" style="5" customWidth="1"/>
    <col min="10477" max="10477" width="17.140625" style="5" customWidth="1"/>
    <col min="10478" max="10723" width="9.140625" style="5"/>
    <col min="10724" max="10724" width="38.5703125" style="5" customWidth="1"/>
    <col min="10725" max="10725" width="40.140625" style="5" customWidth="1"/>
    <col min="10726" max="10732" width="14.7109375" style="5" customWidth="1"/>
    <col min="10733" max="10733" width="17.140625" style="5" customWidth="1"/>
    <col min="10734" max="10979" width="9.140625" style="5"/>
    <col min="10980" max="10980" width="38.5703125" style="5" customWidth="1"/>
    <col min="10981" max="10981" width="40.140625" style="5" customWidth="1"/>
    <col min="10982" max="10988" width="14.7109375" style="5" customWidth="1"/>
    <col min="10989" max="10989" width="17.140625" style="5" customWidth="1"/>
    <col min="10990" max="11235" width="9.140625" style="5"/>
    <col min="11236" max="11236" width="38.5703125" style="5" customWidth="1"/>
    <col min="11237" max="11237" width="40.140625" style="5" customWidth="1"/>
    <col min="11238" max="11244" width="14.7109375" style="5" customWidth="1"/>
    <col min="11245" max="11245" width="17.140625" style="5" customWidth="1"/>
    <col min="11246" max="11491" width="9.140625" style="5"/>
    <col min="11492" max="11492" width="38.5703125" style="5" customWidth="1"/>
    <col min="11493" max="11493" width="40.140625" style="5" customWidth="1"/>
    <col min="11494" max="11500" width="14.7109375" style="5" customWidth="1"/>
    <col min="11501" max="11501" width="17.140625" style="5" customWidth="1"/>
    <col min="11502" max="11747" width="9.140625" style="5"/>
    <col min="11748" max="11748" width="38.5703125" style="5" customWidth="1"/>
    <col min="11749" max="11749" width="40.140625" style="5" customWidth="1"/>
    <col min="11750" max="11756" width="14.7109375" style="5" customWidth="1"/>
    <col min="11757" max="11757" width="17.140625" style="5" customWidth="1"/>
    <col min="11758" max="12003" width="9.140625" style="5"/>
    <col min="12004" max="12004" width="38.5703125" style="5" customWidth="1"/>
    <col min="12005" max="12005" width="40.140625" style="5" customWidth="1"/>
    <col min="12006" max="12012" width="14.7109375" style="5" customWidth="1"/>
    <col min="12013" max="12013" width="17.140625" style="5" customWidth="1"/>
    <col min="12014" max="12259" width="9.140625" style="5"/>
    <col min="12260" max="12260" width="38.5703125" style="5" customWidth="1"/>
    <col min="12261" max="12261" width="40.140625" style="5" customWidth="1"/>
    <col min="12262" max="12268" width="14.7109375" style="5" customWidth="1"/>
    <col min="12269" max="12269" width="17.140625" style="5" customWidth="1"/>
    <col min="12270" max="12515" width="9.140625" style="5"/>
    <col min="12516" max="12516" width="38.5703125" style="5" customWidth="1"/>
    <col min="12517" max="12517" width="40.140625" style="5" customWidth="1"/>
    <col min="12518" max="12524" width="14.7109375" style="5" customWidth="1"/>
    <col min="12525" max="12525" width="17.140625" style="5" customWidth="1"/>
    <col min="12526" max="12771" width="9.140625" style="5"/>
    <col min="12772" max="12772" width="38.5703125" style="5" customWidth="1"/>
    <col min="12773" max="12773" width="40.140625" style="5" customWidth="1"/>
    <col min="12774" max="12780" width="14.7109375" style="5" customWidth="1"/>
    <col min="12781" max="12781" width="17.140625" style="5" customWidth="1"/>
    <col min="12782" max="13027" width="9.140625" style="5"/>
    <col min="13028" max="13028" width="38.5703125" style="5" customWidth="1"/>
    <col min="13029" max="13029" width="40.140625" style="5" customWidth="1"/>
    <col min="13030" max="13036" width="14.7109375" style="5" customWidth="1"/>
    <col min="13037" max="13037" width="17.140625" style="5" customWidth="1"/>
    <col min="13038" max="13283" width="9.140625" style="5"/>
    <col min="13284" max="13284" width="38.5703125" style="5" customWidth="1"/>
    <col min="13285" max="13285" width="40.140625" style="5" customWidth="1"/>
    <col min="13286" max="13292" width="14.7109375" style="5" customWidth="1"/>
    <col min="13293" max="13293" width="17.140625" style="5" customWidth="1"/>
    <col min="13294" max="13539" width="9.140625" style="5"/>
    <col min="13540" max="13540" width="38.5703125" style="5" customWidth="1"/>
    <col min="13541" max="13541" width="40.140625" style="5" customWidth="1"/>
    <col min="13542" max="13548" width="14.7109375" style="5" customWidth="1"/>
    <col min="13549" max="13549" width="17.140625" style="5" customWidth="1"/>
    <col min="13550" max="13795" width="9.140625" style="5"/>
    <col min="13796" max="13796" width="38.5703125" style="5" customWidth="1"/>
    <col min="13797" max="13797" width="40.140625" style="5" customWidth="1"/>
    <col min="13798" max="13804" width="14.7109375" style="5" customWidth="1"/>
    <col min="13805" max="13805" width="17.140625" style="5" customWidth="1"/>
    <col min="13806" max="14051" width="9.140625" style="5"/>
    <col min="14052" max="14052" width="38.5703125" style="5" customWidth="1"/>
    <col min="14053" max="14053" width="40.140625" style="5" customWidth="1"/>
    <col min="14054" max="14060" width="14.7109375" style="5" customWidth="1"/>
    <col min="14061" max="14061" width="17.140625" style="5" customWidth="1"/>
    <col min="14062" max="14307" width="9.140625" style="5"/>
    <col min="14308" max="14308" width="38.5703125" style="5" customWidth="1"/>
    <col min="14309" max="14309" width="40.140625" style="5" customWidth="1"/>
    <col min="14310" max="14316" width="14.7109375" style="5" customWidth="1"/>
    <col min="14317" max="14317" width="17.140625" style="5" customWidth="1"/>
    <col min="14318" max="14563" width="9.140625" style="5"/>
    <col min="14564" max="14564" width="38.5703125" style="5" customWidth="1"/>
    <col min="14565" max="14565" width="40.140625" style="5" customWidth="1"/>
    <col min="14566" max="14572" width="14.7109375" style="5" customWidth="1"/>
    <col min="14573" max="14573" width="17.140625" style="5" customWidth="1"/>
    <col min="14574" max="14819" width="9.140625" style="5"/>
    <col min="14820" max="14820" width="38.5703125" style="5" customWidth="1"/>
    <col min="14821" max="14821" width="40.140625" style="5" customWidth="1"/>
    <col min="14822" max="14828" width="14.7109375" style="5" customWidth="1"/>
    <col min="14829" max="14829" width="17.140625" style="5" customWidth="1"/>
    <col min="14830" max="15075" width="9.140625" style="5"/>
    <col min="15076" max="15076" width="38.5703125" style="5" customWidth="1"/>
    <col min="15077" max="15077" width="40.140625" style="5" customWidth="1"/>
    <col min="15078" max="15084" width="14.7109375" style="5" customWidth="1"/>
    <col min="15085" max="15085" width="17.140625" style="5" customWidth="1"/>
    <col min="15086" max="15331" width="9.140625" style="5"/>
    <col min="15332" max="15332" width="38.5703125" style="5" customWidth="1"/>
    <col min="15333" max="15333" width="40.140625" style="5" customWidth="1"/>
    <col min="15334" max="15340" width="14.7109375" style="5" customWidth="1"/>
    <col min="15341" max="15341" width="17.140625" style="5" customWidth="1"/>
    <col min="15342" max="15587" width="9.140625" style="5"/>
    <col min="15588" max="15588" width="38.5703125" style="5" customWidth="1"/>
    <col min="15589" max="15589" width="40.140625" style="5" customWidth="1"/>
    <col min="15590" max="15596" width="14.7109375" style="5" customWidth="1"/>
    <col min="15597" max="15597" width="17.140625" style="5" customWidth="1"/>
    <col min="15598" max="15843" width="9.140625" style="5"/>
    <col min="15844" max="15844" width="38.5703125" style="5" customWidth="1"/>
    <col min="15845" max="15845" width="40.140625" style="5" customWidth="1"/>
    <col min="15846" max="15852" width="14.7109375" style="5" customWidth="1"/>
    <col min="15853" max="15853" width="17.140625" style="5" customWidth="1"/>
    <col min="15854" max="16099" width="9.140625" style="5"/>
    <col min="16100" max="16100" width="38.5703125" style="5" customWidth="1"/>
    <col min="16101" max="16101" width="40.140625" style="5" customWidth="1"/>
    <col min="16102" max="16108" width="14.7109375" style="5" customWidth="1"/>
    <col min="16109" max="16109" width="17.140625" style="5" customWidth="1"/>
    <col min="16110" max="16384" width="9.140625" style="5"/>
  </cols>
  <sheetData>
    <row r="1" spans="1:227" ht="33" customHeight="1">
      <c r="I1" s="60" t="s">
        <v>1</v>
      </c>
      <c r="J1" s="45"/>
    </row>
    <row r="2" spans="1:227">
      <c r="I2" s="7" t="s">
        <v>2</v>
      </c>
      <c r="J2" s="46"/>
    </row>
    <row r="3" spans="1:227">
      <c r="F3" s="63"/>
      <c r="G3" s="63" t="s">
        <v>96</v>
      </c>
      <c r="H3" s="63"/>
      <c r="I3" s="63"/>
      <c r="J3" s="37"/>
    </row>
    <row r="4" spans="1:227">
      <c r="F4" s="63"/>
      <c r="G4" s="63" t="s">
        <v>97</v>
      </c>
      <c r="H4" s="63"/>
      <c r="I4" s="63"/>
      <c r="J4" s="37"/>
    </row>
    <row r="5" spans="1:227">
      <c r="F5" s="77"/>
      <c r="G5" s="110" t="s">
        <v>100</v>
      </c>
      <c r="H5" s="110"/>
      <c r="I5" s="110"/>
      <c r="J5" s="37"/>
    </row>
    <row r="6" spans="1:227">
      <c r="F6" s="77"/>
      <c r="G6" s="110" t="s">
        <v>99</v>
      </c>
      <c r="H6" s="110"/>
      <c r="I6" s="110"/>
      <c r="J6" s="37"/>
    </row>
    <row r="7" spans="1:227" ht="58.5" customHeight="1"/>
    <row r="8" spans="1:227">
      <c r="B8" s="8"/>
      <c r="C8" s="8"/>
      <c r="D8" s="9" t="s">
        <v>3</v>
      </c>
      <c r="E8" s="8"/>
      <c r="F8" s="8"/>
      <c r="G8" s="8"/>
      <c r="H8" s="8"/>
      <c r="I8" s="8"/>
      <c r="J8" s="47"/>
    </row>
    <row r="9" spans="1:227">
      <c r="A9" s="10"/>
      <c r="B9" s="11"/>
      <c r="C9" s="11"/>
      <c r="D9" s="12" t="s">
        <v>4</v>
      </c>
      <c r="E9" s="11"/>
      <c r="F9" s="11"/>
      <c r="G9" s="11"/>
      <c r="H9" s="11"/>
      <c r="I9" s="11"/>
      <c r="J9" s="48"/>
      <c r="K9" s="34"/>
      <c r="L9" s="34"/>
      <c r="M9" s="34"/>
      <c r="N9" s="34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</row>
    <row r="10" spans="1:227">
      <c r="I10" s="60" t="s">
        <v>5</v>
      </c>
      <c r="J10" s="45"/>
    </row>
    <row r="11" spans="1:227">
      <c r="A11" s="100" t="s">
        <v>6</v>
      </c>
      <c r="B11" s="80" t="s">
        <v>7</v>
      </c>
      <c r="C11" s="80" t="s">
        <v>8</v>
      </c>
      <c r="D11" s="80" t="s">
        <v>9</v>
      </c>
      <c r="E11" s="80"/>
      <c r="F11" s="80"/>
      <c r="G11" s="80"/>
      <c r="H11" s="80"/>
      <c r="I11" s="80"/>
      <c r="J11" s="38"/>
    </row>
    <row r="12" spans="1:227" ht="62.25" customHeight="1">
      <c r="A12" s="102"/>
      <c r="B12" s="80"/>
      <c r="C12" s="80"/>
      <c r="D12" s="32" t="s">
        <v>10</v>
      </c>
      <c r="E12" s="75" t="s">
        <v>11</v>
      </c>
      <c r="F12" s="75" t="s">
        <v>12</v>
      </c>
      <c r="G12" s="75" t="s">
        <v>13</v>
      </c>
      <c r="H12" s="75" t="s">
        <v>14</v>
      </c>
      <c r="I12" s="75" t="s">
        <v>15</v>
      </c>
      <c r="J12" s="38"/>
      <c r="K12" s="38"/>
      <c r="L12" s="38"/>
      <c r="M12" s="59"/>
    </row>
    <row r="13" spans="1:227">
      <c r="A13" s="74">
        <v>1</v>
      </c>
      <c r="B13" s="74">
        <v>2</v>
      </c>
      <c r="C13" s="74">
        <v>3</v>
      </c>
      <c r="D13" s="75">
        <v>4</v>
      </c>
      <c r="E13" s="33">
        <v>5</v>
      </c>
      <c r="F13" s="33">
        <v>6</v>
      </c>
      <c r="G13" s="33">
        <v>7</v>
      </c>
      <c r="H13" s="33">
        <v>8</v>
      </c>
      <c r="I13" s="33">
        <v>9</v>
      </c>
      <c r="J13" s="39"/>
    </row>
    <row r="14" spans="1:227" ht="38.1" customHeight="1">
      <c r="A14" s="85" t="s">
        <v>4</v>
      </c>
      <c r="B14" s="111" t="s">
        <v>86</v>
      </c>
      <c r="C14" s="75">
        <v>2022</v>
      </c>
      <c r="D14" s="16">
        <f t="shared" ref="D14:I15" si="0">D23+D58+D160</f>
        <v>277015.59999999998</v>
      </c>
      <c r="E14" s="16">
        <f t="shared" si="0"/>
        <v>11485.4</v>
      </c>
      <c r="F14" s="16">
        <f t="shared" si="0"/>
        <v>69181.099999999991</v>
      </c>
      <c r="G14" s="16">
        <f t="shared" si="0"/>
        <v>995.7</v>
      </c>
      <c r="H14" s="16">
        <f t="shared" si="0"/>
        <v>195353.4</v>
      </c>
      <c r="I14" s="16">
        <f t="shared" si="0"/>
        <v>0</v>
      </c>
      <c r="J14" s="40"/>
    </row>
    <row r="15" spans="1:227" ht="38.1" customHeight="1">
      <c r="A15" s="85"/>
      <c r="B15" s="111"/>
      <c r="C15" s="75">
        <v>2023</v>
      </c>
      <c r="D15" s="16">
        <f t="shared" si="0"/>
        <v>408613.69999999995</v>
      </c>
      <c r="E15" s="16">
        <f t="shared" si="0"/>
        <v>95082.099999999991</v>
      </c>
      <c r="F15" s="16">
        <f t="shared" si="0"/>
        <v>70635.700000000012</v>
      </c>
      <c r="G15" s="16">
        <f t="shared" si="0"/>
        <v>37769.4</v>
      </c>
      <c r="H15" s="16">
        <f t="shared" si="0"/>
        <v>205126.49999999997</v>
      </c>
      <c r="I15" s="16">
        <f t="shared" si="0"/>
        <v>0</v>
      </c>
      <c r="J15" s="40"/>
    </row>
    <row r="16" spans="1:227" ht="38.1" customHeight="1">
      <c r="A16" s="85"/>
      <c r="B16" s="111"/>
      <c r="C16" s="75">
        <v>2024</v>
      </c>
      <c r="D16" s="16">
        <f t="shared" ref="D16:I18" si="1">D25+D106+D128+D162</f>
        <v>344407</v>
      </c>
      <c r="E16" s="16">
        <f t="shared" si="1"/>
        <v>5298.8</v>
      </c>
      <c r="F16" s="16">
        <f t="shared" si="1"/>
        <v>55153.399999999994</v>
      </c>
      <c r="G16" s="16">
        <f t="shared" si="1"/>
        <v>91785.599999999991</v>
      </c>
      <c r="H16" s="16">
        <f t="shared" si="1"/>
        <v>182169.2</v>
      </c>
      <c r="I16" s="16">
        <f t="shared" si="1"/>
        <v>10000</v>
      </c>
      <c r="J16" s="40"/>
      <c r="L16" s="56"/>
      <c r="M16" s="3"/>
      <c r="N16" s="56"/>
    </row>
    <row r="17" spans="1:227" ht="38.1" customHeight="1">
      <c r="A17" s="85"/>
      <c r="B17" s="111"/>
      <c r="C17" s="75">
        <v>2025</v>
      </c>
      <c r="D17" s="16">
        <f t="shared" si="1"/>
        <v>511956.69999999995</v>
      </c>
      <c r="E17" s="16">
        <f t="shared" si="1"/>
        <v>92235.9</v>
      </c>
      <c r="F17" s="16">
        <f t="shared" si="1"/>
        <v>102293.3</v>
      </c>
      <c r="G17" s="16">
        <f t="shared" si="1"/>
        <v>126159.2</v>
      </c>
      <c r="H17" s="16">
        <f t="shared" si="1"/>
        <v>184268.3</v>
      </c>
      <c r="I17" s="16">
        <f t="shared" si="1"/>
        <v>7000</v>
      </c>
      <c r="J17" s="40"/>
      <c r="K17" s="40"/>
      <c r="L17" s="57"/>
      <c r="M17" s="57"/>
      <c r="N17" s="55"/>
    </row>
    <row r="18" spans="1:227" s="30" customFormat="1" ht="38.1" customHeight="1">
      <c r="A18" s="85"/>
      <c r="B18" s="111"/>
      <c r="C18" s="75">
        <v>2026</v>
      </c>
      <c r="D18" s="16">
        <f t="shared" si="1"/>
        <v>767919.4</v>
      </c>
      <c r="E18" s="16">
        <f t="shared" si="1"/>
        <v>97138</v>
      </c>
      <c r="F18" s="16">
        <f t="shared" si="1"/>
        <v>143244</v>
      </c>
      <c r="G18" s="16">
        <f t="shared" si="1"/>
        <v>306275.60000000003</v>
      </c>
      <c r="H18" s="16">
        <f t="shared" si="1"/>
        <v>215261.80000000002</v>
      </c>
      <c r="I18" s="16">
        <f>I27+I108+I130+I164</f>
        <v>6000</v>
      </c>
      <c r="J18" s="40"/>
      <c r="K18" s="40"/>
      <c r="L18" s="56"/>
      <c r="M18" s="61"/>
      <c r="N18" s="61"/>
    </row>
    <row r="19" spans="1:227" ht="38.1" customHeight="1">
      <c r="A19" s="85"/>
      <c r="B19" s="111"/>
      <c r="C19" s="75">
        <v>2027</v>
      </c>
      <c r="D19" s="64">
        <f>SUM(E19:I19)</f>
        <v>200591.1</v>
      </c>
      <c r="E19" s="64">
        <f t="shared" ref="E19:I20" si="2">E109+E165</f>
        <v>0</v>
      </c>
      <c r="F19" s="64">
        <f t="shared" si="2"/>
        <v>0</v>
      </c>
      <c r="G19" s="64">
        <f t="shared" si="2"/>
        <v>0</v>
      </c>
      <c r="H19" s="64">
        <f t="shared" si="2"/>
        <v>200591.1</v>
      </c>
      <c r="I19" s="64">
        <f t="shared" si="2"/>
        <v>0</v>
      </c>
      <c r="J19" s="40"/>
      <c r="K19" s="40"/>
      <c r="L19" s="56"/>
    </row>
    <row r="20" spans="1:227" ht="38.1" customHeight="1">
      <c r="A20" s="85"/>
      <c r="B20" s="111"/>
      <c r="C20" s="75">
        <v>2028</v>
      </c>
      <c r="D20" s="64">
        <f>SUM(E20:I20)</f>
        <v>198901.3</v>
      </c>
      <c r="E20" s="64">
        <f t="shared" si="2"/>
        <v>0</v>
      </c>
      <c r="F20" s="64">
        <f t="shared" si="2"/>
        <v>0</v>
      </c>
      <c r="G20" s="64">
        <f t="shared" si="2"/>
        <v>0</v>
      </c>
      <c r="H20" s="64">
        <f t="shared" si="2"/>
        <v>198901.3</v>
      </c>
      <c r="I20" s="64">
        <f t="shared" si="2"/>
        <v>0</v>
      </c>
      <c r="J20" s="40"/>
      <c r="K20" s="40"/>
      <c r="L20" s="56"/>
    </row>
    <row r="21" spans="1:227" ht="38.1" customHeight="1">
      <c r="A21" s="85"/>
      <c r="B21" s="111"/>
      <c r="C21" s="75" t="s">
        <v>16</v>
      </c>
      <c r="D21" s="16">
        <f>SUM(D14:D20)</f>
        <v>2709404.8</v>
      </c>
      <c r="E21" s="16">
        <f t="shared" ref="E21:H21" si="3">SUM(E14:E20)</f>
        <v>301240.19999999995</v>
      </c>
      <c r="F21" s="16">
        <f t="shared" si="3"/>
        <v>440507.5</v>
      </c>
      <c r="G21" s="16">
        <f t="shared" si="3"/>
        <v>562985.5</v>
      </c>
      <c r="H21" s="16">
        <f t="shared" si="3"/>
        <v>1381671.6</v>
      </c>
      <c r="I21" s="16">
        <f>SUM(I14:I20)</f>
        <v>23000</v>
      </c>
      <c r="J21" s="40"/>
    </row>
    <row r="22" spans="1:227">
      <c r="A22" s="25" t="s">
        <v>17</v>
      </c>
      <c r="B22" s="26"/>
      <c r="C22" s="27"/>
      <c r="D22" s="28"/>
      <c r="E22" s="28"/>
      <c r="F22" s="28"/>
      <c r="G22" s="28"/>
      <c r="H22" s="28"/>
      <c r="I22" s="29"/>
      <c r="J22" s="40"/>
    </row>
    <row r="23" spans="1:227" ht="18.75" customHeight="1">
      <c r="A23" s="78" t="s">
        <v>78</v>
      </c>
      <c r="B23" s="89"/>
      <c r="C23" s="75">
        <v>2022</v>
      </c>
      <c r="D23" s="24">
        <f t="shared" ref="D23:I25" si="4">D29</f>
        <v>38878.399999999994</v>
      </c>
      <c r="E23" s="24">
        <f t="shared" si="4"/>
        <v>11353.3</v>
      </c>
      <c r="F23" s="24">
        <f t="shared" si="4"/>
        <v>24803.599999999999</v>
      </c>
      <c r="G23" s="24">
        <f t="shared" si="4"/>
        <v>0</v>
      </c>
      <c r="H23" s="24">
        <f t="shared" si="4"/>
        <v>2721.5</v>
      </c>
      <c r="I23" s="24">
        <f t="shared" si="4"/>
        <v>0</v>
      </c>
      <c r="J23" s="41"/>
      <c r="K23" s="35"/>
      <c r="L23" s="35"/>
      <c r="M23" s="35"/>
      <c r="N23" s="35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>
      <c r="A24" s="88"/>
      <c r="B24" s="86"/>
      <c r="C24" s="75">
        <v>2023</v>
      </c>
      <c r="D24" s="16">
        <f t="shared" si="4"/>
        <v>151703.9</v>
      </c>
      <c r="E24" s="16">
        <f t="shared" si="4"/>
        <v>94877.9</v>
      </c>
      <c r="F24" s="16">
        <f t="shared" si="4"/>
        <v>30656.7</v>
      </c>
      <c r="G24" s="16">
        <f t="shared" si="4"/>
        <v>25000</v>
      </c>
      <c r="H24" s="16">
        <f t="shared" si="4"/>
        <v>1169.3</v>
      </c>
      <c r="I24" s="16">
        <f t="shared" si="4"/>
        <v>0</v>
      </c>
      <c r="J24" s="40"/>
      <c r="K24" s="35"/>
      <c r="L24" s="35"/>
      <c r="M24" s="35"/>
      <c r="N24" s="35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>
      <c r="A25" s="88"/>
      <c r="B25" s="86"/>
      <c r="C25" s="75">
        <v>2024</v>
      </c>
      <c r="D25" s="16">
        <f t="shared" si="4"/>
        <v>19616.400000000001</v>
      </c>
      <c r="E25" s="16">
        <f t="shared" si="4"/>
        <v>4569</v>
      </c>
      <c r="F25" s="16">
        <f t="shared" si="4"/>
        <v>10431</v>
      </c>
      <c r="G25" s="16">
        <f t="shared" si="4"/>
        <v>0</v>
      </c>
      <c r="H25" s="16">
        <f t="shared" si="4"/>
        <v>4616.3999999999996</v>
      </c>
      <c r="I25" s="16">
        <f t="shared" si="4"/>
        <v>0</v>
      </c>
      <c r="J25" s="40"/>
      <c r="K25" s="58"/>
      <c r="L25" s="56"/>
      <c r="M25" s="3"/>
      <c r="N25" s="56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>
      <c r="A26" s="88"/>
      <c r="B26" s="86"/>
      <c r="C26" s="75">
        <v>2025</v>
      </c>
      <c r="D26" s="16">
        <f t="shared" ref="D26:I27" si="5">D32+D47</f>
        <v>221257.19999999998</v>
      </c>
      <c r="E26" s="16">
        <f t="shared" si="5"/>
        <v>91986.4</v>
      </c>
      <c r="F26" s="16">
        <f t="shared" si="5"/>
        <v>85587.3</v>
      </c>
      <c r="G26" s="16">
        <f t="shared" si="5"/>
        <v>42894.799999999996</v>
      </c>
      <c r="H26" s="16">
        <f t="shared" si="5"/>
        <v>788.7</v>
      </c>
      <c r="I26" s="16">
        <f t="shared" si="5"/>
        <v>0</v>
      </c>
      <c r="J26" s="40"/>
      <c r="K26" s="40"/>
      <c r="L26" s="62"/>
      <c r="M26" s="35"/>
      <c r="N26" s="35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s="66" customFormat="1">
      <c r="A27" s="88"/>
      <c r="B27" s="86"/>
      <c r="C27" s="75">
        <v>2026</v>
      </c>
      <c r="D27" s="16">
        <f>SUM(E27:I27)</f>
        <v>396150.80000000005</v>
      </c>
      <c r="E27" s="16">
        <f t="shared" si="5"/>
        <v>97138</v>
      </c>
      <c r="F27" s="16">
        <f t="shared" si="5"/>
        <v>110189.7</v>
      </c>
      <c r="G27" s="16">
        <f t="shared" si="5"/>
        <v>188441.7</v>
      </c>
      <c r="H27" s="16">
        <f t="shared" si="5"/>
        <v>381.4</v>
      </c>
      <c r="I27" s="16">
        <f>I33+I48</f>
        <v>0</v>
      </c>
      <c r="J27" s="40"/>
      <c r="K27" s="40"/>
      <c r="L27" s="71"/>
      <c r="M27" s="72"/>
      <c r="N27" s="72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8"/>
      <c r="DQ27" s="68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8"/>
      <c r="FJ27" s="68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8"/>
      <c r="FY27" s="68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8"/>
      <c r="GN27" s="68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8"/>
      <c r="HC27" s="68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8"/>
      <c r="HR27" s="68"/>
      <c r="HS27" s="68"/>
    </row>
    <row r="28" spans="1:227">
      <c r="A28" s="79"/>
      <c r="B28" s="87"/>
      <c r="C28" s="75" t="s">
        <v>16</v>
      </c>
      <c r="D28" s="16">
        <f t="shared" ref="D28:H28" si="6">SUM(D23:D27)</f>
        <v>827606.7</v>
      </c>
      <c r="E28" s="16">
        <f t="shared" si="6"/>
        <v>299924.59999999998</v>
      </c>
      <c r="F28" s="16">
        <f t="shared" si="6"/>
        <v>261668.3</v>
      </c>
      <c r="G28" s="16">
        <f t="shared" si="6"/>
        <v>256336.5</v>
      </c>
      <c r="H28" s="16">
        <f t="shared" si="6"/>
        <v>9677.3000000000011</v>
      </c>
      <c r="I28" s="16">
        <f>SUM(I23:I27)</f>
        <v>0</v>
      </c>
      <c r="J28" s="40"/>
      <c r="K28" s="35"/>
      <c r="L28" s="35"/>
      <c r="M28" s="35"/>
      <c r="N28" s="35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ht="18.75" customHeight="1">
      <c r="A29" s="78" t="s">
        <v>79</v>
      </c>
      <c r="B29" s="89"/>
      <c r="C29" s="75">
        <v>2022</v>
      </c>
      <c r="D29" s="16">
        <f t="shared" ref="D29:I33" si="7">D35+D41</f>
        <v>38878.399999999994</v>
      </c>
      <c r="E29" s="16">
        <f t="shared" si="7"/>
        <v>11353.3</v>
      </c>
      <c r="F29" s="16">
        <f t="shared" si="7"/>
        <v>24803.599999999999</v>
      </c>
      <c r="G29" s="16">
        <f t="shared" si="7"/>
        <v>0</v>
      </c>
      <c r="H29" s="16">
        <f t="shared" si="7"/>
        <v>2721.5</v>
      </c>
      <c r="I29" s="16">
        <f t="shared" si="7"/>
        <v>0</v>
      </c>
      <c r="J29" s="40"/>
      <c r="K29" s="35"/>
      <c r="L29" s="35"/>
      <c r="M29" s="35"/>
      <c r="N29" s="35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>
      <c r="A30" s="88"/>
      <c r="B30" s="86"/>
      <c r="C30" s="75">
        <v>2023</v>
      </c>
      <c r="D30" s="16">
        <f t="shared" si="7"/>
        <v>151703.9</v>
      </c>
      <c r="E30" s="16">
        <f t="shared" si="7"/>
        <v>94877.9</v>
      </c>
      <c r="F30" s="16">
        <f t="shared" si="7"/>
        <v>30656.7</v>
      </c>
      <c r="G30" s="16">
        <f t="shared" si="7"/>
        <v>25000</v>
      </c>
      <c r="H30" s="16">
        <f t="shared" si="7"/>
        <v>1169.3</v>
      </c>
      <c r="I30" s="16">
        <f t="shared" si="7"/>
        <v>0</v>
      </c>
      <c r="J30" s="40"/>
      <c r="K30" s="35"/>
      <c r="L30" s="35"/>
      <c r="M30" s="35"/>
      <c r="N30" s="35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>
      <c r="A31" s="88"/>
      <c r="B31" s="86"/>
      <c r="C31" s="75">
        <v>2024</v>
      </c>
      <c r="D31" s="16">
        <f>SUM(E31:I31)</f>
        <v>19616.400000000001</v>
      </c>
      <c r="E31" s="16">
        <f t="shared" si="7"/>
        <v>4569</v>
      </c>
      <c r="F31" s="16">
        <f t="shared" si="7"/>
        <v>10431</v>
      </c>
      <c r="G31" s="16">
        <f t="shared" si="7"/>
        <v>0</v>
      </c>
      <c r="H31" s="16">
        <f t="shared" si="7"/>
        <v>4616.3999999999996</v>
      </c>
      <c r="I31" s="16">
        <f t="shared" si="7"/>
        <v>0</v>
      </c>
      <c r="J31" s="40"/>
      <c r="K31" s="35"/>
      <c r="L31" s="56"/>
      <c r="M31" s="3"/>
      <c r="N31" s="56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>
      <c r="A32" s="88"/>
      <c r="B32" s="86"/>
      <c r="C32" s="75">
        <v>2025</v>
      </c>
      <c r="D32" s="16">
        <f>SUM(E32:I32)</f>
        <v>167558.79999999999</v>
      </c>
      <c r="E32" s="16">
        <f t="shared" si="7"/>
        <v>91986.4</v>
      </c>
      <c r="F32" s="16">
        <f t="shared" si="7"/>
        <v>32515.300000000003</v>
      </c>
      <c r="G32" s="16">
        <f t="shared" si="7"/>
        <v>42358.7</v>
      </c>
      <c r="H32" s="16">
        <f t="shared" si="7"/>
        <v>698.4</v>
      </c>
      <c r="I32" s="16">
        <f t="shared" si="7"/>
        <v>0</v>
      </c>
      <c r="J32" s="40"/>
      <c r="K32" s="40"/>
      <c r="L32" s="53"/>
      <c r="M32" s="53"/>
      <c r="N32" s="53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s="66" customFormat="1">
      <c r="A33" s="88"/>
      <c r="B33" s="86"/>
      <c r="C33" s="75">
        <v>2026</v>
      </c>
      <c r="D33" s="16">
        <f>SUM(E33:I33)</f>
        <v>358012.9</v>
      </c>
      <c r="E33" s="16">
        <f t="shared" si="7"/>
        <v>97138</v>
      </c>
      <c r="F33" s="16">
        <f t="shared" si="7"/>
        <v>72433.2</v>
      </c>
      <c r="G33" s="16">
        <f t="shared" si="7"/>
        <v>188441.7</v>
      </c>
      <c r="H33" s="16">
        <f t="shared" si="7"/>
        <v>0</v>
      </c>
      <c r="I33" s="16">
        <f>I39+I45</f>
        <v>0</v>
      </c>
      <c r="J33" s="40"/>
      <c r="K33" s="40"/>
      <c r="L33" s="67"/>
      <c r="M33" s="67"/>
      <c r="N33" s="67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8"/>
      <c r="DQ33" s="68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8"/>
      <c r="EF33" s="68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8"/>
      <c r="EU33" s="68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8"/>
      <c r="FJ33" s="68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8"/>
      <c r="FY33" s="68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8"/>
      <c r="GN33" s="68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8"/>
      <c r="HC33" s="68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8"/>
      <c r="HR33" s="68"/>
      <c r="HS33" s="68"/>
    </row>
    <row r="34" spans="1:227" ht="24.75" customHeight="1">
      <c r="A34" s="79"/>
      <c r="B34" s="87"/>
      <c r="C34" s="75" t="s">
        <v>16</v>
      </c>
      <c r="D34" s="16">
        <f t="shared" ref="D34:H34" si="8">SUM(D29:D33)</f>
        <v>735770.4</v>
      </c>
      <c r="E34" s="16">
        <f t="shared" si="8"/>
        <v>299924.59999999998</v>
      </c>
      <c r="F34" s="16">
        <f t="shared" si="8"/>
        <v>170839.8</v>
      </c>
      <c r="G34" s="16">
        <f t="shared" si="8"/>
        <v>255800.40000000002</v>
      </c>
      <c r="H34" s="16">
        <f t="shared" si="8"/>
        <v>9205.6</v>
      </c>
      <c r="I34" s="16">
        <f>SUM(I29:I33)</f>
        <v>0</v>
      </c>
      <c r="J34" s="40"/>
      <c r="K34" s="35"/>
      <c r="L34" s="35"/>
      <c r="M34" s="35"/>
      <c r="N34" s="35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ht="18.75" customHeight="1">
      <c r="A35" s="81" t="s">
        <v>92</v>
      </c>
      <c r="B35" s="89"/>
      <c r="C35" s="74">
        <v>2022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42"/>
    </row>
    <row r="36" spans="1:227">
      <c r="A36" s="84"/>
      <c r="B36" s="86"/>
      <c r="C36" s="74">
        <v>2023</v>
      </c>
      <c r="D36" s="15">
        <f>SUM(E36:I36)</f>
        <v>135000</v>
      </c>
      <c r="E36" s="15">
        <v>90000</v>
      </c>
      <c r="F36" s="15">
        <v>20000</v>
      </c>
      <c r="G36" s="15">
        <v>25000</v>
      </c>
      <c r="H36" s="15">
        <v>0</v>
      </c>
      <c r="I36" s="15">
        <v>0</v>
      </c>
      <c r="J36" s="42"/>
    </row>
    <row r="37" spans="1:227">
      <c r="A37" s="84"/>
      <c r="B37" s="86"/>
      <c r="C37" s="74">
        <v>2024</v>
      </c>
      <c r="D37" s="15">
        <f>SUM(E37:I37)</f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42"/>
      <c r="L37" s="56"/>
      <c r="M37" s="3"/>
      <c r="N37" s="56"/>
    </row>
    <row r="38" spans="1:227">
      <c r="A38" s="84"/>
      <c r="B38" s="86"/>
      <c r="C38" s="74">
        <v>2025</v>
      </c>
      <c r="D38" s="15">
        <f>SUM(E38:I38)</f>
        <v>146230.79999999999</v>
      </c>
      <c r="E38" s="15">
        <f>90235.3-3874.8</f>
        <v>86360.5</v>
      </c>
      <c r="F38" s="15">
        <f>20000-858.8-0.1+0.1</f>
        <v>19141.2</v>
      </c>
      <c r="G38" s="15">
        <f>42556.5-1827.4</f>
        <v>40729.1</v>
      </c>
      <c r="H38" s="15">
        <v>0</v>
      </c>
      <c r="I38" s="15">
        <v>0</v>
      </c>
      <c r="J38" s="42"/>
      <c r="K38" s="42"/>
      <c r="L38" s="49"/>
      <c r="M38" s="54"/>
      <c r="N38" s="53"/>
    </row>
    <row r="39" spans="1:227" s="66" customFormat="1">
      <c r="A39" s="84"/>
      <c r="B39" s="86"/>
      <c r="C39" s="74">
        <v>2026</v>
      </c>
      <c r="D39" s="15">
        <f>SUM(E39:I39)</f>
        <v>327571.20000000001</v>
      </c>
      <c r="E39" s="15">
        <v>91848.4</v>
      </c>
      <c r="F39" s="15">
        <v>58722.8</v>
      </c>
      <c r="G39" s="15">
        <v>177000</v>
      </c>
      <c r="H39" s="15">
        <v>0</v>
      </c>
      <c r="I39" s="15">
        <v>0</v>
      </c>
      <c r="J39" s="42"/>
      <c r="K39" s="42"/>
      <c r="L39" s="69"/>
      <c r="M39" s="70"/>
      <c r="N39" s="67"/>
    </row>
    <row r="40" spans="1:227" ht="24" customHeight="1">
      <c r="A40" s="82"/>
      <c r="B40" s="87"/>
      <c r="C40" s="74" t="s">
        <v>16</v>
      </c>
      <c r="D40" s="15">
        <f t="shared" ref="D40:H40" si="9">SUM(D35:D39)</f>
        <v>608802</v>
      </c>
      <c r="E40" s="15">
        <f t="shared" si="9"/>
        <v>268208.90000000002</v>
      </c>
      <c r="F40" s="15">
        <f t="shared" si="9"/>
        <v>97864</v>
      </c>
      <c r="G40" s="15">
        <f t="shared" si="9"/>
        <v>242729.1</v>
      </c>
      <c r="H40" s="15">
        <f t="shared" si="9"/>
        <v>0</v>
      </c>
      <c r="I40" s="15">
        <f>SUM(I35:I39)</f>
        <v>0</v>
      </c>
      <c r="J40" s="42"/>
    </row>
    <row r="41" spans="1:227" ht="18.75" customHeight="1">
      <c r="A41" s="81" t="s">
        <v>18</v>
      </c>
      <c r="B41" s="89"/>
      <c r="C41" s="74">
        <v>2022</v>
      </c>
      <c r="D41" s="15">
        <f t="shared" ref="D41:D44" si="10">SUM(E41:I41)</f>
        <v>38878.399999999994</v>
      </c>
      <c r="E41" s="15">
        <v>11353.3</v>
      </c>
      <c r="F41" s="15">
        <v>24803.599999999999</v>
      </c>
      <c r="G41" s="15">
        <v>0</v>
      </c>
      <c r="H41" s="15">
        <v>2721.5</v>
      </c>
      <c r="I41" s="15">
        <v>0</v>
      </c>
      <c r="J41" s="42"/>
    </row>
    <row r="42" spans="1:227">
      <c r="A42" s="84"/>
      <c r="B42" s="86"/>
      <c r="C42" s="74">
        <v>2023</v>
      </c>
      <c r="D42" s="15">
        <f t="shared" si="10"/>
        <v>16703.900000000001</v>
      </c>
      <c r="E42" s="15">
        <v>4877.8999999999996</v>
      </c>
      <c r="F42" s="15">
        <v>10656.7</v>
      </c>
      <c r="G42" s="15">
        <v>0</v>
      </c>
      <c r="H42" s="15">
        <v>1169.3</v>
      </c>
      <c r="I42" s="15">
        <v>0</v>
      </c>
      <c r="J42" s="42"/>
    </row>
    <row r="43" spans="1:227">
      <c r="A43" s="84"/>
      <c r="B43" s="86"/>
      <c r="C43" s="74">
        <v>2024</v>
      </c>
      <c r="D43" s="15">
        <f t="shared" si="10"/>
        <v>19616.400000000001</v>
      </c>
      <c r="E43" s="15">
        <v>4569</v>
      </c>
      <c r="F43" s="15">
        <v>10431</v>
      </c>
      <c r="G43" s="15">
        <v>0</v>
      </c>
      <c r="H43" s="15">
        <v>4616.3999999999996</v>
      </c>
      <c r="I43" s="15">
        <v>0</v>
      </c>
      <c r="J43" s="42"/>
    </row>
    <row r="44" spans="1:227">
      <c r="A44" s="84"/>
      <c r="B44" s="86"/>
      <c r="C44" s="74">
        <v>2025</v>
      </c>
      <c r="D44" s="15">
        <f t="shared" si="10"/>
        <v>21328</v>
      </c>
      <c r="E44" s="15">
        <v>5625.9</v>
      </c>
      <c r="F44" s="15">
        <v>13374.1</v>
      </c>
      <c r="G44" s="15">
        <v>1629.6</v>
      </c>
      <c r="H44" s="15">
        <v>698.4</v>
      </c>
      <c r="I44" s="15">
        <v>0</v>
      </c>
      <c r="J44" s="42"/>
      <c r="K44" s="42"/>
    </row>
    <row r="45" spans="1:227" s="66" customFormat="1">
      <c r="A45" s="84"/>
      <c r="B45" s="86"/>
      <c r="C45" s="74">
        <v>2026</v>
      </c>
      <c r="D45" s="15">
        <f>SUM(E45:I45)</f>
        <v>30441.7</v>
      </c>
      <c r="E45" s="15">
        <v>5289.6</v>
      </c>
      <c r="F45" s="15">
        <v>13710.4</v>
      </c>
      <c r="G45" s="15">
        <v>11441.7</v>
      </c>
      <c r="H45" s="15">
        <v>0</v>
      </c>
      <c r="I45" s="15">
        <v>0</v>
      </c>
      <c r="J45" s="42"/>
      <c r="K45" s="42"/>
      <c r="L45" s="65"/>
      <c r="M45" s="65"/>
      <c r="N45" s="65"/>
    </row>
    <row r="46" spans="1:227">
      <c r="A46" s="82"/>
      <c r="B46" s="87"/>
      <c r="C46" s="74" t="s">
        <v>16</v>
      </c>
      <c r="D46" s="15">
        <f t="shared" ref="D46:H46" si="11">SUM(D41:D45)</f>
        <v>126968.4</v>
      </c>
      <c r="E46" s="15">
        <f t="shared" si="11"/>
        <v>31715.699999999997</v>
      </c>
      <c r="F46" s="15">
        <f t="shared" si="11"/>
        <v>72975.8</v>
      </c>
      <c r="G46" s="15">
        <f t="shared" si="11"/>
        <v>13071.300000000001</v>
      </c>
      <c r="H46" s="15">
        <f t="shared" si="11"/>
        <v>9205.6</v>
      </c>
      <c r="I46" s="15">
        <f>SUM(I41:I45)</f>
        <v>0</v>
      </c>
      <c r="J46" s="42"/>
      <c r="L46" s="56"/>
      <c r="M46" s="3"/>
      <c r="N46" s="56"/>
    </row>
    <row r="47" spans="1:227" ht="19.5" customHeight="1">
      <c r="A47" s="78" t="s">
        <v>88</v>
      </c>
      <c r="B47" s="86"/>
      <c r="C47" s="75">
        <v>2025</v>
      </c>
      <c r="D47" s="16">
        <f>SUM(E47:I47)</f>
        <v>53698.400000000001</v>
      </c>
      <c r="E47" s="16">
        <f t="shared" ref="E47:I47" si="12">E50+E53+E56</f>
        <v>0</v>
      </c>
      <c r="F47" s="16">
        <f t="shared" si="12"/>
        <v>53072</v>
      </c>
      <c r="G47" s="16">
        <f t="shared" si="12"/>
        <v>536.1</v>
      </c>
      <c r="H47" s="16">
        <f t="shared" si="12"/>
        <v>90.300000000000011</v>
      </c>
      <c r="I47" s="16">
        <f t="shared" si="12"/>
        <v>0</v>
      </c>
      <c r="J47" s="40"/>
      <c r="K47" s="40"/>
      <c r="L47" s="53"/>
      <c r="M47" s="53"/>
      <c r="N47" s="53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</row>
    <row r="48" spans="1:227" s="66" customFormat="1" ht="19.5" customHeight="1">
      <c r="A48" s="88"/>
      <c r="B48" s="86"/>
      <c r="C48" s="75">
        <v>2026</v>
      </c>
      <c r="D48" s="16">
        <f>SUM(E48:I48)</f>
        <v>38137.9</v>
      </c>
      <c r="E48" s="16">
        <f t="shared" ref="E48:H48" si="13">E51+E54</f>
        <v>0</v>
      </c>
      <c r="F48" s="16">
        <f t="shared" si="13"/>
        <v>37756.5</v>
      </c>
      <c r="G48" s="16">
        <f t="shared" si="13"/>
        <v>0</v>
      </c>
      <c r="H48" s="16">
        <f t="shared" si="13"/>
        <v>381.4</v>
      </c>
      <c r="I48" s="16">
        <f>I51+I54</f>
        <v>0</v>
      </c>
      <c r="J48" s="40"/>
      <c r="K48" s="40"/>
      <c r="L48" s="67"/>
      <c r="M48" s="67"/>
      <c r="N48" s="67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8"/>
      <c r="CM48" s="68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8"/>
      <c r="DB48" s="68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8"/>
      <c r="DQ48" s="68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8"/>
      <c r="EF48" s="68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8"/>
      <c r="EU48" s="68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8"/>
      <c r="FJ48" s="68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8"/>
      <c r="FY48" s="68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8"/>
      <c r="GN48" s="68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8"/>
      <c r="HC48" s="68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8"/>
      <c r="HR48" s="68"/>
      <c r="HS48" s="68"/>
    </row>
    <row r="49" spans="1:227" ht="19.5" customHeight="1">
      <c r="A49" s="79"/>
      <c r="B49" s="87"/>
      <c r="C49" s="75" t="s">
        <v>16</v>
      </c>
      <c r="D49" s="16">
        <f t="shared" ref="D49:H49" si="14">SUM(D47:D48)</f>
        <v>91836.3</v>
      </c>
      <c r="E49" s="16">
        <f t="shared" si="14"/>
        <v>0</v>
      </c>
      <c r="F49" s="16">
        <f t="shared" si="14"/>
        <v>90828.5</v>
      </c>
      <c r="G49" s="16">
        <f t="shared" si="14"/>
        <v>536.1</v>
      </c>
      <c r="H49" s="16">
        <f t="shared" si="14"/>
        <v>471.7</v>
      </c>
      <c r="I49" s="16">
        <f>SUM(I47:I48)</f>
        <v>0</v>
      </c>
      <c r="J49" s="40"/>
      <c r="K49" s="35"/>
      <c r="L49" s="35"/>
      <c r="M49" s="35"/>
      <c r="N49" s="35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</row>
    <row r="50" spans="1:227" ht="25.5" customHeight="1">
      <c r="A50" s="81" t="s">
        <v>89</v>
      </c>
      <c r="B50" s="86"/>
      <c r="C50" s="74">
        <v>2025</v>
      </c>
      <c r="D50" s="15">
        <f>SUM(E50:I50)</f>
        <v>626.40000000000009</v>
      </c>
      <c r="E50" s="15">
        <v>0</v>
      </c>
      <c r="F50" s="15">
        <v>0</v>
      </c>
      <c r="G50" s="15">
        <f>536.1-0.1+0.1</f>
        <v>536.1</v>
      </c>
      <c r="H50" s="15">
        <f>0+90.4-0.1</f>
        <v>90.300000000000011</v>
      </c>
      <c r="I50" s="15">
        <v>0</v>
      </c>
      <c r="J50" s="42"/>
      <c r="K50" s="42"/>
    </row>
    <row r="51" spans="1:227" s="66" customFormat="1" ht="25.5" customHeight="1">
      <c r="A51" s="84"/>
      <c r="B51" s="86"/>
      <c r="C51" s="74">
        <v>2026</v>
      </c>
      <c r="D51" s="15">
        <f>SUM(E51:I51)</f>
        <v>381.4</v>
      </c>
      <c r="E51" s="15">
        <v>0</v>
      </c>
      <c r="F51" s="15">
        <v>0</v>
      </c>
      <c r="G51" s="15">
        <v>0</v>
      </c>
      <c r="H51" s="15">
        <v>381.4</v>
      </c>
      <c r="I51" s="15">
        <v>0</v>
      </c>
      <c r="J51" s="42"/>
      <c r="K51" s="42"/>
      <c r="L51" s="65"/>
      <c r="M51" s="65"/>
      <c r="N51" s="65"/>
    </row>
    <row r="52" spans="1:227" ht="33.75" customHeight="1">
      <c r="A52" s="82"/>
      <c r="B52" s="87"/>
      <c r="C52" s="74" t="s">
        <v>16</v>
      </c>
      <c r="D52" s="15">
        <f t="shared" ref="D52:H52" si="15">SUM(D50:D51)</f>
        <v>1007.8000000000001</v>
      </c>
      <c r="E52" s="15">
        <f t="shared" si="15"/>
        <v>0</v>
      </c>
      <c r="F52" s="15">
        <f t="shared" si="15"/>
        <v>0</v>
      </c>
      <c r="G52" s="15">
        <f t="shared" si="15"/>
        <v>536.1</v>
      </c>
      <c r="H52" s="15">
        <f t="shared" si="15"/>
        <v>471.7</v>
      </c>
      <c r="I52" s="15">
        <f>SUM(I50:I51)</f>
        <v>0</v>
      </c>
      <c r="J52" s="42"/>
    </row>
    <row r="53" spans="1:227" ht="33" customHeight="1">
      <c r="A53" s="81" t="s">
        <v>90</v>
      </c>
      <c r="B53" s="86"/>
      <c r="C53" s="74">
        <v>2025</v>
      </c>
      <c r="D53" s="15">
        <f>SUM(E53:I53)</f>
        <v>39795</v>
      </c>
      <c r="E53" s="15">
        <v>0</v>
      </c>
      <c r="F53" s="15">
        <v>39795</v>
      </c>
      <c r="G53" s="15">
        <v>0</v>
      </c>
      <c r="H53" s="15">
        <v>0</v>
      </c>
      <c r="I53" s="15">
        <v>0</v>
      </c>
      <c r="J53" s="42"/>
      <c r="K53" s="42"/>
    </row>
    <row r="54" spans="1:227" s="66" customFormat="1" ht="33" customHeight="1">
      <c r="A54" s="84"/>
      <c r="B54" s="86"/>
      <c r="C54" s="74">
        <v>2026</v>
      </c>
      <c r="D54" s="15">
        <f>SUM(E54:I54)</f>
        <v>37756.5</v>
      </c>
      <c r="E54" s="15">
        <v>0</v>
      </c>
      <c r="F54" s="15">
        <v>37756.5</v>
      </c>
      <c r="G54" s="15">
        <v>0</v>
      </c>
      <c r="H54" s="15">
        <v>0</v>
      </c>
      <c r="I54" s="15">
        <v>0</v>
      </c>
      <c r="J54" s="42"/>
      <c r="K54" s="42"/>
      <c r="L54" s="65"/>
      <c r="M54" s="65"/>
      <c r="N54" s="65"/>
    </row>
    <row r="55" spans="1:227" ht="45" customHeight="1">
      <c r="A55" s="82"/>
      <c r="B55" s="87"/>
      <c r="C55" s="74" t="s">
        <v>16</v>
      </c>
      <c r="D55" s="15">
        <f t="shared" ref="D55:H55" si="16">SUM(D53:D54)</f>
        <v>77551.5</v>
      </c>
      <c r="E55" s="15">
        <f t="shared" si="16"/>
        <v>0</v>
      </c>
      <c r="F55" s="15">
        <f t="shared" si="16"/>
        <v>77551.5</v>
      </c>
      <c r="G55" s="15">
        <f t="shared" si="16"/>
        <v>0</v>
      </c>
      <c r="H55" s="15">
        <f t="shared" si="16"/>
        <v>0</v>
      </c>
      <c r="I55" s="15">
        <f>SUM(I53:I54)</f>
        <v>0</v>
      </c>
      <c r="J55" s="42"/>
    </row>
    <row r="56" spans="1:227" ht="41.25" customHeight="1">
      <c r="A56" s="81" t="s">
        <v>91</v>
      </c>
      <c r="B56" s="86"/>
      <c r="C56" s="74">
        <v>2025</v>
      </c>
      <c r="D56" s="15">
        <f>SUM(E56:I56)</f>
        <v>13277</v>
      </c>
      <c r="E56" s="15">
        <v>0</v>
      </c>
      <c r="F56" s="15">
        <v>13277</v>
      </c>
      <c r="G56" s="15">
        <v>0</v>
      </c>
      <c r="H56" s="15">
        <v>0</v>
      </c>
      <c r="I56" s="15">
        <v>0</v>
      </c>
      <c r="J56" s="42"/>
      <c r="K56" s="42"/>
    </row>
    <row r="57" spans="1:227" ht="42" customHeight="1">
      <c r="A57" s="82"/>
      <c r="B57" s="87"/>
      <c r="C57" s="74" t="s">
        <v>16</v>
      </c>
      <c r="D57" s="15">
        <f t="shared" ref="D57:I57" si="17">SUM(D56:D56)</f>
        <v>13277</v>
      </c>
      <c r="E57" s="15">
        <f t="shared" si="17"/>
        <v>0</v>
      </c>
      <c r="F57" s="15">
        <f t="shared" si="17"/>
        <v>13277</v>
      </c>
      <c r="G57" s="15">
        <f t="shared" si="17"/>
        <v>0</v>
      </c>
      <c r="H57" s="15">
        <f t="shared" si="17"/>
        <v>0</v>
      </c>
      <c r="I57" s="15">
        <f t="shared" si="17"/>
        <v>0</v>
      </c>
      <c r="J57" s="42"/>
    </row>
    <row r="58" spans="1:227">
      <c r="A58" s="85" t="s">
        <v>57</v>
      </c>
      <c r="B58" s="105"/>
      <c r="C58" s="75">
        <v>2022</v>
      </c>
      <c r="D58" s="23">
        <f t="shared" ref="D58:G58" si="18">D61+D67+D79+D94+D100</f>
        <v>54988.5</v>
      </c>
      <c r="E58" s="23">
        <f t="shared" si="18"/>
        <v>0</v>
      </c>
      <c r="F58" s="23">
        <f t="shared" si="18"/>
        <v>40132.1</v>
      </c>
      <c r="G58" s="23">
        <f t="shared" si="18"/>
        <v>0</v>
      </c>
      <c r="H58" s="23">
        <f>H61+H67+H79+H94+H100</f>
        <v>14856.400000000001</v>
      </c>
      <c r="I58" s="23">
        <f>(I61+I67+I73+I79+I94+I147)</f>
        <v>0</v>
      </c>
      <c r="J58" s="40"/>
      <c r="K58" s="35"/>
      <c r="L58" s="35"/>
      <c r="M58" s="35"/>
      <c r="N58" s="35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</row>
    <row r="59" spans="1:227">
      <c r="A59" s="85"/>
      <c r="B59" s="106"/>
      <c r="C59" s="75">
        <v>2023</v>
      </c>
      <c r="D59" s="23">
        <f t="shared" ref="D59:G59" si="19">D62+D68+D74+D80+D95+D101</f>
        <v>65759</v>
      </c>
      <c r="E59" s="23">
        <f t="shared" si="19"/>
        <v>0</v>
      </c>
      <c r="F59" s="23">
        <f t="shared" si="19"/>
        <v>34603.4</v>
      </c>
      <c r="G59" s="23">
        <f t="shared" si="19"/>
        <v>0</v>
      </c>
      <c r="H59" s="23">
        <f>H62+H68+H74+H80+H95+H101</f>
        <v>31155.599999999999</v>
      </c>
      <c r="I59" s="23">
        <f>I62+I68+I74+I80+I95+I101</f>
        <v>0</v>
      </c>
      <c r="J59" s="40"/>
      <c r="K59" s="35"/>
      <c r="L59" s="35"/>
      <c r="M59" s="35"/>
      <c r="N59" s="35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</row>
    <row r="60" spans="1:227">
      <c r="A60" s="85"/>
      <c r="B60" s="107"/>
      <c r="C60" s="75" t="s">
        <v>16</v>
      </c>
      <c r="D60" s="16">
        <f t="shared" ref="D60:I60" si="20">SUM(D58:D59)</f>
        <v>120747.5</v>
      </c>
      <c r="E60" s="16">
        <f t="shared" si="20"/>
        <v>0</v>
      </c>
      <c r="F60" s="16">
        <f t="shared" si="20"/>
        <v>74735.5</v>
      </c>
      <c r="G60" s="16">
        <f t="shared" si="20"/>
        <v>0</v>
      </c>
      <c r="H60" s="16">
        <f t="shared" si="20"/>
        <v>46012</v>
      </c>
      <c r="I60" s="16">
        <f t="shared" si="20"/>
        <v>0</v>
      </c>
      <c r="J60" s="40"/>
      <c r="K60" s="35"/>
      <c r="L60" s="35"/>
      <c r="M60" s="35"/>
      <c r="N60" s="35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</row>
    <row r="61" spans="1:227">
      <c r="A61" s="85" t="s">
        <v>58</v>
      </c>
      <c r="B61" s="89"/>
      <c r="C61" s="75">
        <v>2022</v>
      </c>
      <c r="D61" s="16">
        <f t="shared" ref="D61:I62" si="21">D64</f>
        <v>18956.400000000001</v>
      </c>
      <c r="E61" s="16">
        <f t="shared" si="21"/>
        <v>0</v>
      </c>
      <c r="F61" s="16">
        <f t="shared" si="21"/>
        <v>13365.6</v>
      </c>
      <c r="G61" s="16">
        <f t="shared" si="21"/>
        <v>0</v>
      </c>
      <c r="H61" s="16">
        <f t="shared" si="21"/>
        <v>5590.8</v>
      </c>
      <c r="I61" s="16">
        <f t="shared" si="21"/>
        <v>0</v>
      </c>
      <c r="J61" s="40"/>
      <c r="K61" s="35"/>
      <c r="L61" s="35"/>
      <c r="M61" s="35"/>
      <c r="N61" s="35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</row>
    <row r="62" spans="1:227">
      <c r="A62" s="85"/>
      <c r="B62" s="86"/>
      <c r="C62" s="75">
        <v>2023</v>
      </c>
      <c r="D62" s="16">
        <f t="shared" si="21"/>
        <v>49077.9</v>
      </c>
      <c r="E62" s="16">
        <f t="shared" si="21"/>
        <v>0</v>
      </c>
      <c r="F62" s="16">
        <f t="shared" si="21"/>
        <v>34603.4</v>
      </c>
      <c r="G62" s="16">
        <f t="shared" si="21"/>
        <v>0</v>
      </c>
      <c r="H62" s="16">
        <f t="shared" si="21"/>
        <v>14474.5</v>
      </c>
      <c r="I62" s="16">
        <f t="shared" si="21"/>
        <v>0</v>
      </c>
      <c r="J62" s="40"/>
      <c r="K62" s="35"/>
      <c r="L62" s="35"/>
      <c r="M62" s="35"/>
      <c r="N62" s="35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</row>
    <row r="63" spans="1:227" ht="32.25" customHeight="1">
      <c r="A63" s="85"/>
      <c r="B63" s="87"/>
      <c r="C63" s="75" t="s">
        <v>16</v>
      </c>
      <c r="D63" s="23">
        <f t="shared" ref="D63:I63" si="22">SUM(D61:D62)</f>
        <v>68034.3</v>
      </c>
      <c r="E63" s="23">
        <f t="shared" si="22"/>
        <v>0</v>
      </c>
      <c r="F63" s="23">
        <f t="shared" si="22"/>
        <v>47969</v>
      </c>
      <c r="G63" s="23">
        <f t="shared" si="22"/>
        <v>0</v>
      </c>
      <c r="H63" s="23">
        <f t="shared" si="22"/>
        <v>20065.3</v>
      </c>
      <c r="I63" s="23">
        <f t="shared" si="22"/>
        <v>0</v>
      </c>
      <c r="J63" s="40"/>
      <c r="K63" s="35"/>
      <c r="L63" s="35"/>
      <c r="M63" s="35"/>
      <c r="N63" s="35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</row>
    <row r="64" spans="1:227">
      <c r="A64" s="81" t="s">
        <v>19</v>
      </c>
      <c r="B64" s="89"/>
      <c r="C64" s="74">
        <v>2022</v>
      </c>
      <c r="D64" s="15">
        <f>SUM(E64:I64)</f>
        <v>18956.400000000001</v>
      </c>
      <c r="E64" s="15">
        <v>0</v>
      </c>
      <c r="F64" s="15">
        <v>13365.6</v>
      </c>
      <c r="G64" s="15">
        <v>0</v>
      </c>
      <c r="H64" s="15">
        <v>5590.8</v>
      </c>
      <c r="I64" s="15">
        <v>0</v>
      </c>
      <c r="J64" s="42"/>
    </row>
    <row r="65" spans="1:227">
      <c r="A65" s="84"/>
      <c r="B65" s="86"/>
      <c r="C65" s="74">
        <v>2023</v>
      </c>
      <c r="D65" s="15">
        <f>SUM(E65:I65)</f>
        <v>49077.9</v>
      </c>
      <c r="E65" s="15">
        <v>0</v>
      </c>
      <c r="F65" s="15">
        <v>34603.4</v>
      </c>
      <c r="G65" s="15">
        <v>0</v>
      </c>
      <c r="H65" s="15">
        <v>14474.5</v>
      </c>
      <c r="I65" s="15">
        <v>0</v>
      </c>
      <c r="J65" s="42"/>
    </row>
    <row r="66" spans="1:227">
      <c r="A66" s="82"/>
      <c r="B66" s="87"/>
      <c r="C66" s="74" t="s">
        <v>16</v>
      </c>
      <c r="D66" s="15">
        <f t="shared" ref="D66:I66" si="23">SUM(D64:D65)</f>
        <v>68034.3</v>
      </c>
      <c r="E66" s="15">
        <f t="shared" si="23"/>
        <v>0</v>
      </c>
      <c r="F66" s="15">
        <f t="shared" si="23"/>
        <v>47969</v>
      </c>
      <c r="G66" s="15">
        <f t="shared" si="23"/>
        <v>0</v>
      </c>
      <c r="H66" s="15">
        <f t="shared" si="23"/>
        <v>20065.3</v>
      </c>
      <c r="I66" s="15">
        <f t="shared" si="23"/>
        <v>0</v>
      </c>
      <c r="J66" s="42"/>
    </row>
    <row r="67" spans="1:227">
      <c r="A67" s="85" t="s">
        <v>59</v>
      </c>
      <c r="B67" s="89"/>
      <c r="C67" s="75">
        <v>2022</v>
      </c>
      <c r="D67" s="16">
        <f t="shared" ref="D67:I69" si="24">D70</f>
        <v>7300</v>
      </c>
      <c r="E67" s="16">
        <f t="shared" si="24"/>
        <v>0</v>
      </c>
      <c r="F67" s="16">
        <f t="shared" si="24"/>
        <v>6862</v>
      </c>
      <c r="G67" s="16">
        <f t="shared" si="24"/>
        <v>0</v>
      </c>
      <c r="H67" s="16">
        <f t="shared" si="24"/>
        <v>438</v>
      </c>
      <c r="I67" s="16">
        <f t="shared" si="24"/>
        <v>0</v>
      </c>
      <c r="J67" s="40"/>
      <c r="K67" s="35"/>
      <c r="L67" s="35"/>
      <c r="M67" s="35"/>
      <c r="N67" s="35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</row>
    <row r="68" spans="1:227">
      <c r="A68" s="85"/>
      <c r="B68" s="86"/>
      <c r="C68" s="75">
        <v>2023</v>
      </c>
      <c r="D68" s="16">
        <f t="shared" si="24"/>
        <v>6300</v>
      </c>
      <c r="E68" s="16">
        <f t="shared" si="24"/>
        <v>0</v>
      </c>
      <c r="F68" s="16">
        <f t="shared" si="24"/>
        <v>0</v>
      </c>
      <c r="G68" s="16">
        <f t="shared" si="24"/>
        <v>0</v>
      </c>
      <c r="H68" s="16">
        <f t="shared" si="24"/>
        <v>6300</v>
      </c>
      <c r="I68" s="16">
        <f t="shared" si="24"/>
        <v>0</v>
      </c>
      <c r="J68" s="40"/>
      <c r="K68" s="35"/>
      <c r="L68" s="35"/>
      <c r="M68" s="35"/>
      <c r="N68" s="35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</row>
    <row r="69" spans="1:227" ht="27.75" customHeight="1">
      <c r="A69" s="85"/>
      <c r="B69" s="87"/>
      <c r="C69" s="75" t="s">
        <v>16</v>
      </c>
      <c r="D69" s="16">
        <f t="shared" si="24"/>
        <v>13600</v>
      </c>
      <c r="E69" s="16">
        <f t="shared" si="24"/>
        <v>0</v>
      </c>
      <c r="F69" s="16">
        <f t="shared" si="24"/>
        <v>6862</v>
      </c>
      <c r="G69" s="16">
        <f t="shared" si="24"/>
        <v>0</v>
      </c>
      <c r="H69" s="16">
        <f t="shared" si="24"/>
        <v>6738</v>
      </c>
      <c r="I69" s="16">
        <f t="shared" si="24"/>
        <v>0</v>
      </c>
      <c r="J69" s="40"/>
      <c r="K69" s="35"/>
      <c r="L69" s="35"/>
      <c r="M69" s="35"/>
      <c r="N69" s="35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</row>
    <row r="70" spans="1:227">
      <c r="A70" s="81" t="s">
        <v>20</v>
      </c>
      <c r="B70" s="89"/>
      <c r="C70" s="74">
        <v>2022</v>
      </c>
      <c r="D70" s="15">
        <f>SUM(E70:I70)</f>
        <v>7300</v>
      </c>
      <c r="E70" s="15">
        <v>0</v>
      </c>
      <c r="F70" s="15">
        <v>6862</v>
      </c>
      <c r="G70" s="15">
        <v>0</v>
      </c>
      <c r="H70" s="15">
        <v>438</v>
      </c>
      <c r="I70" s="15">
        <v>0</v>
      </c>
      <c r="J70" s="42"/>
    </row>
    <row r="71" spans="1:227">
      <c r="A71" s="84"/>
      <c r="B71" s="86"/>
      <c r="C71" s="74">
        <v>2023</v>
      </c>
      <c r="D71" s="15">
        <f>SUM(E71:I71)</f>
        <v>6300</v>
      </c>
      <c r="E71" s="15">
        <v>0</v>
      </c>
      <c r="F71" s="15">
        <v>0</v>
      </c>
      <c r="G71" s="15">
        <v>0</v>
      </c>
      <c r="H71" s="15">
        <v>6300</v>
      </c>
      <c r="I71" s="15">
        <v>0</v>
      </c>
      <c r="J71" s="42"/>
    </row>
    <row r="72" spans="1:227">
      <c r="A72" s="82"/>
      <c r="B72" s="87"/>
      <c r="C72" s="74" t="s">
        <v>16</v>
      </c>
      <c r="D72" s="15">
        <f t="shared" ref="D72:I72" si="25">SUM(D70:D71)</f>
        <v>13600</v>
      </c>
      <c r="E72" s="15">
        <f t="shared" si="25"/>
        <v>0</v>
      </c>
      <c r="F72" s="15">
        <f t="shared" si="25"/>
        <v>6862</v>
      </c>
      <c r="G72" s="15">
        <f t="shared" si="25"/>
        <v>0</v>
      </c>
      <c r="H72" s="15">
        <f t="shared" si="25"/>
        <v>6738</v>
      </c>
      <c r="I72" s="15">
        <f t="shared" si="25"/>
        <v>0</v>
      </c>
      <c r="J72" s="42"/>
    </row>
    <row r="73" spans="1:227" ht="30" customHeight="1">
      <c r="A73" s="85" t="s">
        <v>60</v>
      </c>
      <c r="B73" s="89"/>
      <c r="C73" s="75">
        <v>2022</v>
      </c>
      <c r="D73" s="16">
        <f t="shared" ref="D73:H74" si="26">D76</f>
        <v>0</v>
      </c>
      <c r="E73" s="16">
        <f t="shared" si="26"/>
        <v>0</v>
      </c>
      <c r="F73" s="16">
        <f t="shared" si="26"/>
        <v>0</v>
      </c>
      <c r="G73" s="16">
        <f t="shared" si="26"/>
        <v>0</v>
      </c>
      <c r="H73" s="16">
        <f t="shared" si="26"/>
        <v>0</v>
      </c>
      <c r="I73" s="16">
        <v>0</v>
      </c>
      <c r="J73" s="40"/>
      <c r="K73" s="35"/>
      <c r="L73" s="35"/>
      <c r="M73" s="35"/>
      <c r="N73" s="35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</row>
    <row r="74" spans="1:227" ht="27" customHeight="1">
      <c r="A74" s="85"/>
      <c r="B74" s="86"/>
      <c r="C74" s="75">
        <v>2023</v>
      </c>
      <c r="D74" s="16">
        <f t="shared" si="26"/>
        <v>0</v>
      </c>
      <c r="E74" s="16">
        <f t="shared" si="26"/>
        <v>0</v>
      </c>
      <c r="F74" s="16">
        <f t="shared" si="26"/>
        <v>0</v>
      </c>
      <c r="G74" s="16">
        <f t="shared" si="26"/>
        <v>0</v>
      </c>
      <c r="H74" s="16">
        <f t="shared" si="26"/>
        <v>0</v>
      </c>
      <c r="I74" s="16">
        <f>I77</f>
        <v>0</v>
      </c>
      <c r="J74" s="40"/>
      <c r="K74" s="35"/>
      <c r="L74" s="35"/>
      <c r="M74" s="35"/>
      <c r="N74" s="35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</row>
    <row r="75" spans="1:227" ht="39" customHeight="1">
      <c r="A75" s="85"/>
      <c r="B75" s="87"/>
      <c r="C75" s="75" t="s">
        <v>16</v>
      </c>
      <c r="D75" s="16">
        <f>SUM(D73:D74)</f>
        <v>0</v>
      </c>
      <c r="E75" s="16">
        <f>E78</f>
        <v>0</v>
      </c>
      <c r="F75" s="16">
        <f>F78</f>
        <v>0</v>
      </c>
      <c r="G75" s="16">
        <f>G78</f>
        <v>0</v>
      </c>
      <c r="H75" s="16">
        <f>H78</f>
        <v>0</v>
      </c>
      <c r="I75" s="16">
        <f>I78</f>
        <v>0</v>
      </c>
      <c r="J75" s="40"/>
      <c r="K75" s="35"/>
      <c r="L75" s="35"/>
      <c r="M75" s="35"/>
      <c r="N75" s="35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</row>
    <row r="76" spans="1:227">
      <c r="A76" s="81" t="s">
        <v>21</v>
      </c>
      <c r="B76" s="89"/>
      <c r="C76" s="74">
        <v>2022</v>
      </c>
      <c r="D76" s="15">
        <f>SUM(E76:I76)</f>
        <v>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42"/>
    </row>
    <row r="77" spans="1:227">
      <c r="A77" s="84"/>
      <c r="B77" s="86"/>
      <c r="C77" s="74">
        <v>2023</v>
      </c>
      <c r="D77" s="15">
        <f>SUM(E77:I77)</f>
        <v>0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42"/>
    </row>
    <row r="78" spans="1:227">
      <c r="A78" s="82"/>
      <c r="B78" s="87"/>
      <c r="C78" s="74" t="s">
        <v>16</v>
      </c>
      <c r="D78" s="15">
        <f t="shared" ref="D78:I78" si="27">SUM(D76:D77)</f>
        <v>0</v>
      </c>
      <c r="E78" s="15">
        <f t="shared" si="27"/>
        <v>0</v>
      </c>
      <c r="F78" s="15">
        <f t="shared" si="27"/>
        <v>0</v>
      </c>
      <c r="G78" s="15">
        <f t="shared" si="27"/>
        <v>0</v>
      </c>
      <c r="H78" s="15">
        <f t="shared" si="27"/>
        <v>0</v>
      </c>
      <c r="I78" s="15">
        <f t="shared" si="27"/>
        <v>0</v>
      </c>
      <c r="J78" s="42"/>
    </row>
    <row r="79" spans="1:227" ht="30" customHeight="1">
      <c r="A79" s="85" t="s">
        <v>61</v>
      </c>
      <c r="B79" s="108"/>
      <c r="C79" s="75">
        <v>2022</v>
      </c>
      <c r="D79" s="16">
        <f t="shared" ref="D79:I80" si="28">D82+D85+D88+D91</f>
        <v>28732.1</v>
      </c>
      <c r="E79" s="16">
        <f t="shared" si="28"/>
        <v>0</v>
      </c>
      <c r="F79" s="16">
        <f t="shared" si="28"/>
        <v>19904.5</v>
      </c>
      <c r="G79" s="16">
        <f t="shared" si="28"/>
        <v>0</v>
      </c>
      <c r="H79" s="16">
        <f t="shared" si="28"/>
        <v>8827.6</v>
      </c>
      <c r="I79" s="16">
        <f t="shared" si="28"/>
        <v>0</v>
      </c>
      <c r="J79" s="40"/>
      <c r="K79" s="35"/>
      <c r="L79" s="35"/>
      <c r="M79" s="35"/>
      <c r="N79" s="35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</row>
    <row r="80" spans="1:227" ht="33.75" customHeight="1">
      <c r="A80" s="85"/>
      <c r="B80" s="109"/>
      <c r="C80" s="75">
        <v>2023</v>
      </c>
      <c r="D80" s="16">
        <f t="shared" si="28"/>
        <v>3189.8</v>
      </c>
      <c r="E80" s="16">
        <f t="shared" si="28"/>
        <v>0</v>
      </c>
      <c r="F80" s="16">
        <f t="shared" si="28"/>
        <v>0</v>
      </c>
      <c r="G80" s="16">
        <f t="shared" si="28"/>
        <v>0</v>
      </c>
      <c r="H80" s="16">
        <f t="shared" si="28"/>
        <v>3189.8</v>
      </c>
      <c r="I80" s="16">
        <f t="shared" si="28"/>
        <v>0</v>
      </c>
      <c r="J80" s="40"/>
      <c r="K80" s="35"/>
      <c r="L80" s="35"/>
      <c r="M80" s="35"/>
      <c r="N80" s="35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</row>
    <row r="81" spans="1:227" ht="54.75" customHeight="1">
      <c r="A81" s="85"/>
      <c r="B81" s="109"/>
      <c r="C81" s="75" t="s">
        <v>16</v>
      </c>
      <c r="D81" s="16">
        <f t="shared" ref="D81:I81" si="29">SUM(D79:D80)</f>
        <v>31921.899999999998</v>
      </c>
      <c r="E81" s="16">
        <f t="shared" si="29"/>
        <v>0</v>
      </c>
      <c r="F81" s="16">
        <f t="shared" si="29"/>
        <v>19904.5</v>
      </c>
      <c r="G81" s="16">
        <f t="shared" si="29"/>
        <v>0</v>
      </c>
      <c r="H81" s="16">
        <f t="shared" si="29"/>
        <v>12017.400000000001</v>
      </c>
      <c r="I81" s="16">
        <f t="shared" si="29"/>
        <v>0</v>
      </c>
      <c r="J81" s="40"/>
      <c r="K81" s="35"/>
      <c r="L81" s="35"/>
      <c r="M81" s="35"/>
      <c r="N81" s="35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</row>
    <row r="82" spans="1:227">
      <c r="A82" s="81" t="s">
        <v>22</v>
      </c>
      <c r="B82" s="89"/>
      <c r="C82" s="74">
        <v>2022</v>
      </c>
      <c r="D82" s="15">
        <f>SUM(E82:I82)</f>
        <v>6446.1</v>
      </c>
      <c r="E82" s="15">
        <v>0</v>
      </c>
      <c r="F82" s="15">
        <v>0</v>
      </c>
      <c r="G82" s="15">
        <v>0</v>
      </c>
      <c r="H82" s="15">
        <v>6446.1</v>
      </c>
      <c r="I82" s="15">
        <v>0</v>
      </c>
      <c r="J82" s="42"/>
    </row>
    <row r="83" spans="1:227">
      <c r="A83" s="84"/>
      <c r="B83" s="86"/>
      <c r="C83" s="74">
        <v>2023</v>
      </c>
      <c r="D83" s="15">
        <f>SUM(E83:I83)</f>
        <v>3144.8</v>
      </c>
      <c r="E83" s="15">
        <v>0</v>
      </c>
      <c r="F83" s="15">
        <v>0</v>
      </c>
      <c r="G83" s="15">
        <v>0</v>
      </c>
      <c r="H83" s="15">
        <v>3144.8</v>
      </c>
      <c r="I83" s="15">
        <v>0</v>
      </c>
      <c r="J83" s="42"/>
    </row>
    <row r="84" spans="1:227">
      <c r="A84" s="82"/>
      <c r="B84" s="87"/>
      <c r="C84" s="74" t="s">
        <v>16</v>
      </c>
      <c r="D84" s="15">
        <f t="shared" ref="D84:I84" si="30">SUM(D82:D83)</f>
        <v>9590.9000000000015</v>
      </c>
      <c r="E84" s="15">
        <f t="shared" si="30"/>
        <v>0</v>
      </c>
      <c r="F84" s="15">
        <f t="shared" si="30"/>
        <v>0</v>
      </c>
      <c r="G84" s="15">
        <f t="shared" si="30"/>
        <v>0</v>
      </c>
      <c r="H84" s="15">
        <f t="shared" si="30"/>
        <v>9590.9000000000015</v>
      </c>
      <c r="I84" s="15">
        <f t="shared" si="30"/>
        <v>0</v>
      </c>
      <c r="J84" s="42"/>
    </row>
    <row r="85" spans="1:227" s="6" customFormat="1">
      <c r="A85" s="81" t="s">
        <v>69</v>
      </c>
      <c r="B85" s="89"/>
      <c r="C85" s="74">
        <v>2022</v>
      </c>
      <c r="D85" s="15">
        <f>SUM(E85:I85)</f>
        <v>0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42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</row>
    <row r="86" spans="1:227" s="6" customFormat="1">
      <c r="A86" s="84"/>
      <c r="B86" s="86"/>
      <c r="C86" s="74">
        <v>2023</v>
      </c>
      <c r="D86" s="15">
        <f>SUM(E86:I86)</f>
        <v>0</v>
      </c>
      <c r="E86" s="15">
        <v>0</v>
      </c>
      <c r="F86" s="15">
        <v>0</v>
      </c>
      <c r="G86" s="15">
        <v>0</v>
      </c>
      <c r="H86" s="15">
        <v>0</v>
      </c>
      <c r="I86" s="15">
        <v>0</v>
      </c>
      <c r="J86" s="42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</row>
    <row r="87" spans="1:227" s="6" customFormat="1">
      <c r="A87" s="82"/>
      <c r="B87" s="87"/>
      <c r="C87" s="74" t="s">
        <v>16</v>
      </c>
      <c r="D87" s="15">
        <f t="shared" ref="D87:I87" si="31">SUM(D85:D86)</f>
        <v>0</v>
      </c>
      <c r="E87" s="15">
        <f t="shared" si="31"/>
        <v>0</v>
      </c>
      <c r="F87" s="15">
        <f t="shared" si="31"/>
        <v>0</v>
      </c>
      <c r="G87" s="15">
        <f t="shared" si="31"/>
        <v>0</v>
      </c>
      <c r="H87" s="15">
        <f t="shared" si="31"/>
        <v>0</v>
      </c>
      <c r="I87" s="15">
        <f t="shared" si="31"/>
        <v>0</v>
      </c>
      <c r="J87" s="42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</row>
    <row r="88" spans="1:227" s="6" customFormat="1">
      <c r="A88" s="81" t="s">
        <v>0</v>
      </c>
      <c r="B88" s="89"/>
      <c r="C88" s="74">
        <v>2022</v>
      </c>
      <c r="D88" s="15">
        <f>SUM(E88:I88)</f>
        <v>650.70000000000005</v>
      </c>
      <c r="E88" s="15">
        <v>0</v>
      </c>
      <c r="F88" s="15">
        <v>0</v>
      </c>
      <c r="G88" s="15">
        <v>0</v>
      </c>
      <c r="H88" s="15">
        <v>650.70000000000005</v>
      </c>
      <c r="I88" s="15">
        <v>0</v>
      </c>
      <c r="J88" s="42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</row>
    <row r="89" spans="1:227" s="6" customFormat="1">
      <c r="A89" s="84"/>
      <c r="B89" s="86"/>
      <c r="C89" s="74">
        <v>2023</v>
      </c>
      <c r="D89" s="15">
        <f>SUM(E89:I89)</f>
        <v>45</v>
      </c>
      <c r="E89" s="15">
        <v>0</v>
      </c>
      <c r="F89" s="15">
        <v>0</v>
      </c>
      <c r="G89" s="15">
        <v>0</v>
      </c>
      <c r="H89" s="15">
        <v>45</v>
      </c>
      <c r="I89" s="15">
        <v>0</v>
      </c>
      <c r="J89" s="42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</row>
    <row r="90" spans="1:227" s="6" customFormat="1">
      <c r="A90" s="82"/>
      <c r="B90" s="87"/>
      <c r="C90" s="74" t="s">
        <v>16</v>
      </c>
      <c r="D90" s="15">
        <f t="shared" ref="D90:I90" si="32">SUM(D88:D89)</f>
        <v>695.7</v>
      </c>
      <c r="E90" s="15">
        <f t="shared" si="32"/>
        <v>0</v>
      </c>
      <c r="F90" s="15">
        <f t="shared" si="32"/>
        <v>0</v>
      </c>
      <c r="G90" s="15">
        <f t="shared" si="32"/>
        <v>0</v>
      </c>
      <c r="H90" s="15">
        <f t="shared" si="32"/>
        <v>695.7</v>
      </c>
      <c r="I90" s="15">
        <f t="shared" si="32"/>
        <v>0</v>
      </c>
      <c r="J90" s="42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</row>
    <row r="91" spans="1:227" s="6" customFormat="1">
      <c r="A91" s="81" t="s">
        <v>23</v>
      </c>
      <c r="B91" s="89"/>
      <c r="C91" s="74">
        <v>2022</v>
      </c>
      <c r="D91" s="15">
        <f>SUM(E91:I91)</f>
        <v>21635.3</v>
      </c>
      <c r="E91" s="15">
        <v>0</v>
      </c>
      <c r="F91" s="15">
        <v>19904.5</v>
      </c>
      <c r="G91" s="15">
        <v>0</v>
      </c>
      <c r="H91" s="15">
        <v>1730.8</v>
      </c>
      <c r="I91" s="15">
        <v>0</v>
      </c>
      <c r="J91" s="42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</row>
    <row r="92" spans="1:227" s="6" customFormat="1">
      <c r="A92" s="84"/>
      <c r="B92" s="86"/>
      <c r="C92" s="74">
        <v>2023</v>
      </c>
      <c r="D92" s="15">
        <f>SUM(E92:I92)</f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42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</row>
    <row r="93" spans="1:227" s="6" customFormat="1">
      <c r="A93" s="82"/>
      <c r="B93" s="87"/>
      <c r="C93" s="74" t="s">
        <v>16</v>
      </c>
      <c r="D93" s="15">
        <f t="shared" ref="D93:I93" si="33">SUM(D91:D92)</f>
        <v>21635.3</v>
      </c>
      <c r="E93" s="15">
        <f t="shared" si="33"/>
        <v>0</v>
      </c>
      <c r="F93" s="15">
        <f t="shared" si="33"/>
        <v>19904.5</v>
      </c>
      <c r="G93" s="15">
        <f t="shared" si="33"/>
        <v>0</v>
      </c>
      <c r="H93" s="15">
        <f t="shared" si="33"/>
        <v>1730.8</v>
      </c>
      <c r="I93" s="15">
        <f t="shared" si="33"/>
        <v>0</v>
      </c>
      <c r="J93" s="42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</row>
    <row r="94" spans="1:227" s="6" customFormat="1">
      <c r="A94" s="85" t="s">
        <v>62</v>
      </c>
      <c r="B94" s="89"/>
      <c r="C94" s="75">
        <v>2022</v>
      </c>
      <c r="D94" s="16">
        <f t="shared" ref="D94:H95" si="34">D97</f>
        <v>0</v>
      </c>
      <c r="E94" s="16">
        <f t="shared" si="34"/>
        <v>0</v>
      </c>
      <c r="F94" s="16">
        <f t="shared" si="34"/>
        <v>0</v>
      </c>
      <c r="G94" s="16">
        <f t="shared" si="34"/>
        <v>0</v>
      </c>
      <c r="H94" s="16">
        <f t="shared" si="34"/>
        <v>0</v>
      </c>
      <c r="I94" s="16">
        <v>0</v>
      </c>
      <c r="J94" s="40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</row>
    <row r="95" spans="1:227" s="6" customFormat="1">
      <c r="A95" s="85"/>
      <c r="B95" s="86"/>
      <c r="C95" s="75">
        <v>2023</v>
      </c>
      <c r="D95" s="16">
        <f t="shared" si="34"/>
        <v>7191.3</v>
      </c>
      <c r="E95" s="16">
        <f t="shared" si="34"/>
        <v>0</v>
      </c>
      <c r="F95" s="16">
        <f t="shared" si="34"/>
        <v>0</v>
      </c>
      <c r="G95" s="16">
        <f t="shared" si="34"/>
        <v>0</v>
      </c>
      <c r="H95" s="16">
        <f t="shared" si="34"/>
        <v>7191.3</v>
      </c>
      <c r="I95" s="16">
        <f>I98</f>
        <v>0</v>
      </c>
      <c r="J95" s="40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</row>
    <row r="96" spans="1:227" s="6" customFormat="1">
      <c r="A96" s="85"/>
      <c r="B96" s="87"/>
      <c r="C96" s="75" t="s">
        <v>16</v>
      </c>
      <c r="D96" s="16">
        <f t="shared" ref="D96:I96" si="35">SUM(D94:D95)</f>
        <v>7191.3</v>
      </c>
      <c r="E96" s="16">
        <f t="shared" si="35"/>
        <v>0</v>
      </c>
      <c r="F96" s="16">
        <f t="shared" si="35"/>
        <v>0</v>
      </c>
      <c r="G96" s="16">
        <f t="shared" si="35"/>
        <v>0</v>
      </c>
      <c r="H96" s="16">
        <f t="shared" si="35"/>
        <v>7191.3</v>
      </c>
      <c r="I96" s="16">
        <f t="shared" si="35"/>
        <v>0</v>
      </c>
      <c r="J96" s="40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</row>
    <row r="97" spans="1:227" s="6" customFormat="1">
      <c r="A97" s="81" t="s">
        <v>24</v>
      </c>
      <c r="B97" s="89"/>
      <c r="C97" s="74">
        <v>2022</v>
      </c>
      <c r="D97" s="15">
        <f>SUM(E97:I97)</f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42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</row>
    <row r="98" spans="1:227" s="6" customFormat="1" ht="20.25" customHeight="1">
      <c r="A98" s="84"/>
      <c r="B98" s="86"/>
      <c r="C98" s="74">
        <v>2023</v>
      </c>
      <c r="D98" s="15">
        <f>SUM(E98:I98)</f>
        <v>7191.3</v>
      </c>
      <c r="E98" s="15">
        <v>0</v>
      </c>
      <c r="F98" s="15">
        <v>0</v>
      </c>
      <c r="G98" s="15">
        <v>0</v>
      </c>
      <c r="H98" s="15">
        <v>7191.3</v>
      </c>
      <c r="I98" s="15">
        <v>0</v>
      </c>
      <c r="J98" s="42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</row>
    <row r="99" spans="1:227" s="6" customFormat="1" ht="18" customHeight="1">
      <c r="A99" s="82"/>
      <c r="B99" s="87"/>
      <c r="C99" s="74" t="s">
        <v>16</v>
      </c>
      <c r="D99" s="15">
        <f t="shared" ref="D99:I99" si="36">SUM(D97:D98)</f>
        <v>7191.3</v>
      </c>
      <c r="E99" s="15">
        <f t="shared" si="36"/>
        <v>0</v>
      </c>
      <c r="F99" s="15">
        <f t="shared" si="36"/>
        <v>0</v>
      </c>
      <c r="G99" s="15">
        <f t="shared" si="36"/>
        <v>0</v>
      </c>
      <c r="H99" s="15">
        <f t="shared" si="36"/>
        <v>7191.3</v>
      </c>
      <c r="I99" s="15">
        <f t="shared" si="36"/>
        <v>0</v>
      </c>
      <c r="J99" s="42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</row>
    <row r="100" spans="1:227" s="6" customFormat="1" ht="18" customHeight="1">
      <c r="A100" s="85" t="s">
        <v>63</v>
      </c>
      <c r="B100" s="89"/>
      <c r="C100" s="75">
        <v>2022</v>
      </c>
      <c r="D100" s="16">
        <f t="shared" ref="D100:H101" si="37">D103</f>
        <v>0</v>
      </c>
      <c r="E100" s="16">
        <f t="shared" si="37"/>
        <v>0</v>
      </c>
      <c r="F100" s="16">
        <f t="shared" si="37"/>
        <v>0</v>
      </c>
      <c r="G100" s="16">
        <f t="shared" si="37"/>
        <v>0</v>
      </c>
      <c r="H100" s="16">
        <f t="shared" si="37"/>
        <v>0</v>
      </c>
      <c r="I100" s="16">
        <v>0</v>
      </c>
      <c r="J100" s="40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</row>
    <row r="101" spans="1:227" s="6" customFormat="1" ht="18" customHeight="1">
      <c r="A101" s="85"/>
      <c r="B101" s="86"/>
      <c r="C101" s="75">
        <v>2023</v>
      </c>
      <c r="D101" s="16">
        <f t="shared" si="37"/>
        <v>0</v>
      </c>
      <c r="E101" s="16">
        <f t="shared" si="37"/>
        <v>0</v>
      </c>
      <c r="F101" s="16">
        <f t="shared" si="37"/>
        <v>0</v>
      </c>
      <c r="G101" s="16">
        <f t="shared" si="37"/>
        <v>0</v>
      </c>
      <c r="H101" s="16">
        <f t="shared" si="37"/>
        <v>0</v>
      </c>
      <c r="I101" s="16">
        <f>I104</f>
        <v>0</v>
      </c>
      <c r="J101" s="40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</row>
    <row r="102" spans="1:227" s="6" customFormat="1" ht="45" customHeight="1">
      <c r="A102" s="85"/>
      <c r="B102" s="87"/>
      <c r="C102" s="75" t="s">
        <v>16</v>
      </c>
      <c r="D102" s="16">
        <f t="shared" ref="D102:I102" si="38">SUM(D100:D101)</f>
        <v>0</v>
      </c>
      <c r="E102" s="16">
        <f t="shared" si="38"/>
        <v>0</v>
      </c>
      <c r="F102" s="16">
        <f t="shared" si="38"/>
        <v>0</v>
      </c>
      <c r="G102" s="16">
        <f t="shared" si="38"/>
        <v>0</v>
      </c>
      <c r="H102" s="16">
        <f t="shared" si="38"/>
        <v>0</v>
      </c>
      <c r="I102" s="16">
        <f t="shared" si="38"/>
        <v>0</v>
      </c>
      <c r="J102" s="40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</row>
    <row r="103" spans="1:227" s="6" customFormat="1" ht="18" customHeight="1">
      <c r="A103" s="81" t="s">
        <v>25</v>
      </c>
      <c r="B103" s="89"/>
      <c r="C103" s="74">
        <v>2022</v>
      </c>
      <c r="D103" s="15">
        <f>SUM(E103:I103)</f>
        <v>0</v>
      </c>
      <c r="E103" s="15">
        <v>0</v>
      </c>
      <c r="F103" s="15">
        <v>0</v>
      </c>
      <c r="G103" s="15">
        <v>0</v>
      </c>
      <c r="H103" s="15">
        <v>0</v>
      </c>
      <c r="I103" s="15">
        <v>0</v>
      </c>
      <c r="J103" s="42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</row>
    <row r="104" spans="1:227" s="6" customFormat="1" ht="24" customHeight="1">
      <c r="A104" s="84"/>
      <c r="B104" s="86"/>
      <c r="C104" s="74">
        <v>2023</v>
      </c>
      <c r="D104" s="15">
        <f>SUM(E104:I104)</f>
        <v>0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42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</row>
    <row r="105" spans="1:227" s="6" customFormat="1" ht="33" customHeight="1">
      <c r="A105" s="82"/>
      <c r="B105" s="87"/>
      <c r="C105" s="74" t="s">
        <v>16</v>
      </c>
      <c r="D105" s="15">
        <f t="shared" ref="D105:I105" si="39">SUM(D103:D104)</f>
        <v>0</v>
      </c>
      <c r="E105" s="15">
        <f t="shared" si="39"/>
        <v>0</v>
      </c>
      <c r="F105" s="15">
        <f t="shared" si="39"/>
        <v>0</v>
      </c>
      <c r="G105" s="15">
        <f t="shared" si="39"/>
        <v>0</v>
      </c>
      <c r="H105" s="15">
        <f t="shared" si="39"/>
        <v>0</v>
      </c>
      <c r="I105" s="15">
        <f t="shared" si="39"/>
        <v>0</v>
      </c>
      <c r="J105" s="42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</row>
    <row r="106" spans="1:227" s="6" customFormat="1" ht="18" customHeight="1">
      <c r="A106" s="85" t="s">
        <v>64</v>
      </c>
      <c r="B106" s="105"/>
      <c r="C106" s="75">
        <v>2024</v>
      </c>
      <c r="D106" s="23">
        <f>D112</f>
        <v>3000</v>
      </c>
      <c r="E106" s="23">
        <f t="shared" ref="E106:I108" si="40">E112</f>
        <v>0</v>
      </c>
      <c r="F106" s="23">
        <f t="shared" si="40"/>
        <v>0</v>
      </c>
      <c r="G106" s="23">
        <f t="shared" si="40"/>
        <v>0</v>
      </c>
      <c r="H106" s="23">
        <f t="shared" si="40"/>
        <v>3000</v>
      </c>
      <c r="I106" s="23">
        <f t="shared" si="40"/>
        <v>0</v>
      </c>
      <c r="J106" s="40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</row>
    <row r="107" spans="1:227" s="6" customFormat="1" ht="18" customHeight="1">
      <c r="A107" s="85"/>
      <c r="B107" s="106"/>
      <c r="C107" s="75">
        <v>2025</v>
      </c>
      <c r="D107" s="23">
        <f>D113</f>
        <v>6575.9</v>
      </c>
      <c r="E107" s="23">
        <f t="shared" si="40"/>
        <v>0</v>
      </c>
      <c r="F107" s="23">
        <f t="shared" si="40"/>
        <v>0</v>
      </c>
      <c r="G107" s="23">
        <f t="shared" si="40"/>
        <v>0</v>
      </c>
      <c r="H107" s="23">
        <f>H113</f>
        <v>6575.9</v>
      </c>
      <c r="I107" s="23">
        <f>I113</f>
        <v>0</v>
      </c>
      <c r="J107" s="40"/>
      <c r="K107" s="40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</row>
    <row r="108" spans="1:227" s="6" customFormat="1" ht="18" customHeight="1">
      <c r="A108" s="85"/>
      <c r="B108" s="106"/>
      <c r="C108" s="75">
        <v>2026</v>
      </c>
      <c r="D108" s="23">
        <f>D114</f>
        <v>9980</v>
      </c>
      <c r="E108" s="23">
        <f t="shared" si="40"/>
        <v>0</v>
      </c>
      <c r="F108" s="23">
        <f t="shared" si="40"/>
        <v>0</v>
      </c>
      <c r="G108" s="23">
        <f t="shared" si="40"/>
        <v>0</v>
      </c>
      <c r="H108" s="23">
        <f t="shared" si="40"/>
        <v>9980</v>
      </c>
      <c r="I108" s="23">
        <f t="shared" si="40"/>
        <v>0</v>
      </c>
      <c r="J108" s="40"/>
      <c r="K108" s="40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</row>
    <row r="109" spans="1:227" s="6" customFormat="1" ht="18" customHeight="1">
      <c r="A109" s="85"/>
      <c r="B109" s="106"/>
      <c r="C109" s="75">
        <v>2027</v>
      </c>
      <c r="D109" s="23">
        <f>SUM(E109:I109)</f>
        <v>31308</v>
      </c>
      <c r="E109" s="23">
        <f>E115+E122</f>
        <v>0</v>
      </c>
      <c r="F109" s="23">
        <f>F115+F122</f>
        <v>0</v>
      </c>
      <c r="G109" s="23">
        <f>G115+G122</f>
        <v>0</v>
      </c>
      <c r="H109" s="23">
        <f>H115+H122</f>
        <v>31308</v>
      </c>
      <c r="I109" s="23">
        <f>I115+I122</f>
        <v>0</v>
      </c>
      <c r="J109" s="40"/>
      <c r="K109" s="40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  <c r="HL109" s="5"/>
      <c r="HM109" s="5"/>
      <c r="HN109" s="5"/>
      <c r="HO109" s="5"/>
      <c r="HP109" s="5"/>
      <c r="HQ109" s="5"/>
      <c r="HR109" s="5"/>
      <c r="HS109" s="5"/>
    </row>
    <row r="110" spans="1:227" s="6" customFormat="1" ht="18" customHeight="1">
      <c r="A110" s="85"/>
      <c r="B110" s="106"/>
      <c r="C110" s="75">
        <v>2028</v>
      </c>
      <c r="D110" s="23">
        <f>SUM(E110:I110)</f>
        <v>21328</v>
      </c>
      <c r="E110" s="23">
        <f t="shared" ref="E110:H110" si="41">E123</f>
        <v>0</v>
      </c>
      <c r="F110" s="23">
        <f t="shared" si="41"/>
        <v>0</v>
      </c>
      <c r="G110" s="23">
        <f t="shared" si="41"/>
        <v>0</v>
      </c>
      <c r="H110" s="23">
        <f t="shared" si="41"/>
        <v>21328</v>
      </c>
      <c r="I110" s="23">
        <f>I123</f>
        <v>0</v>
      </c>
      <c r="J110" s="40"/>
      <c r="K110" s="40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  <c r="HH110" s="5"/>
      <c r="HI110" s="5"/>
      <c r="HJ110" s="5"/>
      <c r="HK110" s="5"/>
      <c r="HL110" s="5"/>
      <c r="HM110" s="5"/>
      <c r="HN110" s="5"/>
      <c r="HO110" s="5"/>
      <c r="HP110" s="5"/>
      <c r="HQ110" s="5"/>
      <c r="HR110" s="5"/>
      <c r="HS110" s="5"/>
    </row>
    <row r="111" spans="1:227" s="6" customFormat="1" ht="18" customHeight="1">
      <c r="A111" s="85"/>
      <c r="B111" s="107"/>
      <c r="C111" s="75" t="s">
        <v>16</v>
      </c>
      <c r="D111" s="16">
        <f>SUM(D106:D110)</f>
        <v>72191.899999999994</v>
      </c>
      <c r="E111" s="16">
        <f t="shared" ref="E111:H111" si="42">SUM(E106:E110)</f>
        <v>0</v>
      </c>
      <c r="F111" s="16">
        <f t="shared" si="42"/>
        <v>0</v>
      </c>
      <c r="G111" s="16">
        <f t="shared" si="42"/>
        <v>0</v>
      </c>
      <c r="H111" s="16">
        <f t="shared" si="42"/>
        <v>72191.899999999994</v>
      </c>
      <c r="I111" s="16">
        <f>SUM(I106:I110)</f>
        <v>0</v>
      </c>
      <c r="J111" s="40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  <c r="HL111" s="5"/>
      <c r="HM111" s="5"/>
      <c r="HN111" s="5"/>
      <c r="HO111" s="5"/>
      <c r="HP111" s="5"/>
      <c r="HQ111" s="5"/>
      <c r="HR111" s="5"/>
      <c r="HS111" s="5"/>
    </row>
    <row r="112" spans="1:227" s="6" customFormat="1" ht="24.75" customHeight="1">
      <c r="A112" s="85" t="s">
        <v>80</v>
      </c>
      <c r="B112" s="89"/>
      <c r="C112" s="75">
        <v>2024</v>
      </c>
      <c r="D112" s="16">
        <f t="shared" ref="D112:H115" si="43">D117</f>
        <v>3000</v>
      </c>
      <c r="E112" s="16">
        <f t="shared" si="43"/>
        <v>0</v>
      </c>
      <c r="F112" s="16">
        <f t="shared" si="43"/>
        <v>0</v>
      </c>
      <c r="G112" s="16">
        <f t="shared" si="43"/>
        <v>0</v>
      </c>
      <c r="H112" s="16">
        <f t="shared" si="43"/>
        <v>3000</v>
      </c>
      <c r="I112" s="16">
        <f>I117</f>
        <v>0</v>
      </c>
      <c r="J112" s="40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"/>
      <c r="FV112" s="5"/>
      <c r="FW112" s="5"/>
      <c r="FX112" s="5"/>
      <c r="FY112" s="5"/>
      <c r="FZ112" s="5"/>
      <c r="GA112" s="5"/>
      <c r="GB112" s="5"/>
      <c r="GC112" s="5"/>
      <c r="GD112" s="5"/>
      <c r="GE112" s="5"/>
      <c r="GF112" s="5"/>
      <c r="GG112" s="5"/>
      <c r="GH112" s="5"/>
      <c r="GI112" s="5"/>
      <c r="GJ112" s="5"/>
      <c r="GK112" s="5"/>
      <c r="GL112" s="5"/>
      <c r="GM112" s="5"/>
      <c r="GN112" s="5"/>
      <c r="GO112" s="5"/>
      <c r="GP112" s="5"/>
      <c r="GQ112" s="5"/>
      <c r="GR112" s="5"/>
      <c r="GS112" s="5"/>
      <c r="GT112" s="5"/>
      <c r="GU112" s="5"/>
      <c r="GV112" s="5"/>
      <c r="GW112" s="5"/>
      <c r="GX112" s="5"/>
      <c r="GY112" s="5"/>
      <c r="GZ112" s="5"/>
      <c r="HA112" s="5"/>
      <c r="HB112" s="5"/>
      <c r="HC112" s="5"/>
      <c r="HD112" s="5"/>
      <c r="HE112" s="5"/>
      <c r="HF112" s="5"/>
      <c r="HG112" s="5"/>
      <c r="HH112" s="5"/>
      <c r="HI112" s="5"/>
      <c r="HJ112" s="5"/>
      <c r="HK112" s="5"/>
      <c r="HL112" s="5"/>
      <c r="HM112" s="5"/>
      <c r="HN112" s="5"/>
      <c r="HO112" s="5"/>
      <c r="HP112" s="5"/>
      <c r="HQ112" s="5"/>
      <c r="HR112" s="5"/>
      <c r="HS112" s="5"/>
    </row>
    <row r="113" spans="1:227" s="6" customFormat="1" ht="24.75" customHeight="1">
      <c r="A113" s="85"/>
      <c r="B113" s="86"/>
      <c r="C113" s="75">
        <v>2025</v>
      </c>
      <c r="D113" s="16">
        <f t="shared" si="43"/>
        <v>6575.9</v>
      </c>
      <c r="E113" s="16">
        <f t="shared" si="43"/>
        <v>0</v>
      </c>
      <c r="F113" s="16">
        <f t="shared" si="43"/>
        <v>0</v>
      </c>
      <c r="G113" s="16">
        <f t="shared" si="43"/>
        <v>0</v>
      </c>
      <c r="H113" s="16">
        <f t="shared" si="43"/>
        <v>6575.9</v>
      </c>
      <c r="I113" s="16">
        <f>I118</f>
        <v>0</v>
      </c>
      <c r="J113" s="40"/>
      <c r="K113" s="40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/>
      <c r="GE113" s="5"/>
      <c r="GF113" s="5"/>
      <c r="GG113" s="5"/>
      <c r="GH113" s="5"/>
      <c r="GI113" s="5"/>
      <c r="GJ113" s="5"/>
      <c r="GK113" s="5"/>
      <c r="GL113" s="5"/>
      <c r="GM113" s="5"/>
      <c r="GN113" s="5"/>
      <c r="GO113" s="5"/>
      <c r="GP113" s="5"/>
      <c r="GQ113" s="5"/>
      <c r="GR113" s="5"/>
      <c r="GS113" s="5"/>
      <c r="GT113" s="5"/>
      <c r="GU113" s="5"/>
      <c r="GV113" s="5"/>
      <c r="GW113" s="5"/>
      <c r="GX113" s="5"/>
      <c r="GY113" s="5"/>
      <c r="GZ113" s="5"/>
      <c r="HA113" s="5"/>
      <c r="HB113" s="5"/>
      <c r="HC113" s="5"/>
      <c r="HD113" s="5"/>
      <c r="HE113" s="5"/>
      <c r="HF113" s="5"/>
      <c r="HG113" s="5"/>
      <c r="HH113" s="5"/>
      <c r="HI113" s="5"/>
      <c r="HJ113" s="5"/>
      <c r="HK113" s="5"/>
      <c r="HL113" s="5"/>
      <c r="HM113" s="5"/>
      <c r="HN113" s="5"/>
      <c r="HO113" s="5"/>
      <c r="HP113" s="5"/>
      <c r="HQ113" s="5"/>
      <c r="HR113" s="5"/>
      <c r="HS113" s="5"/>
    </row>
    <row r="114" spans="1:227" s="6" customFormat="1" ht="22.5" customHeight="1">
      <c r="A114" s="85"/>
      <c r="B114" s="86"/>
      <c r="C114" s="75">
        <v>2026</v>
      </c>
      <c r="D114" s="16">
        <f t="shared" si="43"/>
        <v>9980</v>
      </c>
      <c r="E114" s="16">
        <f t="shared" si="43"/>
        <v>0</v>
      </c>
      <c r="F114" s="16">
        <f t="shared" si="43"/>
        <v>0</v>
      </c>
      <c r="G114" s="16">
        <f t="shared" si="43"/>
        <v>0</v>
      </c>
      <c r="H114" s="16">
        <f t="shared" si="43"/>
        <v>9980</v>
      </c>
      <c r="I114" s="16">
        <f>I119</f>
        <v>0</v>
      </c>
      <c r="J114" s="40"/>
      <c r="K114" s="40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  <c r="GN114" s="5"/>
      <c r="GO114" s="5"/>
      <c r="GP114" s="5"/>
      <c r="GQ114" s="5"/>
      <c r="GR114" s="5"/>
      <c r="GS114" s="5"/>
      <c r="GT114" s="5"/>
      <c r="GU114" s="5"/>
      <c r="GV114" s="5"/>
      <c r="GW114" s="5"/>
      <c r="GX114" s="5"/>
      <c r="GY114" s="5"/>
      <c r="GZ114" s="5"/>
      <c r="HA114" s="5"/>
      <c r="HB114" s="5"/>
      <c r="HC114" s="5"/>
      <c r="HD114" s="5"/>
      <c r="HE114" s="5"/>
      <c r="HF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</row>
    <row r="115" spans="1:227" s="6" customFormat="1" ht="22.5" customHeight="1">
      <c r="A115" s="85"/>
      <c r="B115" s="86"/>
      <c r="C115" s="75">
        <v>2027</v>
      </c>
      <c r="D115" s="16">
        <f t="shared" si="43"/>
        <v>9980</v>
      </c>
      <c r="E115" s="16">
        <f t="shared" si="43"/>
        <v>0</v>
      </c>
      <c r="F115" s="16">
        <f t="shared" si="43"/>
        <v>0</v>
      </c>
      <c r="G115" s="16">
        <f t="shared" si="43"/>
        <v>0</v>
      </c>
      <c r="H115" s="16">
        <f t="shared" si="43"/>
        <v>9980</v>
      </c>
      <c r="I115" s="16">
        <f>I120</f>
        <v>0</v>
      </c>
      <c r="J115" s="40"/>
      <c r="K115" s="40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  <c r="FV115" s="5"/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  <c r="GM115" s="5"/>
      <c r="GN115" s="5"/>
      <c r="GO115" s="5"/>
      <c r="GP115" s="5"/>
      <c r="GQ115" s="5"/>
      <c r="GR115" s="5"/>
      <c r="GS115" s="5"/>
      <c r="GT115" s="5"/>
      <c r="GU115" s="5"/>
      <c r="GV115" s="5"/>
      <c r="GW115" s="5"/>
      <c r="GX115" s="5"/>
      <c r="GY115" s="5"/>
      <c r="GZ115" s="5"/>
      <c r="HA115" s="5"/>
      <c r="HB115" s="5"/>
      <c r="HC115" s="5"/>
      <c r="HD115" s="5"/>
      <c r="HE115" s="5"/>
      <c r="HF115" s="5"/>
      <c r="HG115" s="5"/>
      <c r="HH115" s="5"/>
      <c r="HI115" s="5"/>
      <c r="HJ115" s="5"/>
      <c r="HK115" s="5"/>
      <c r="HL115" s="5"/>
      <c r="HM115" s="5"/>
      <c r="HN115" s="5"/>
      <c r="HO115" s="5"/>
      <c r="HP115" s="5"/>
      <c r="HQ115" s="5"/>
      <c r="HR115" s="5"/>
      <c r="HS115" s="5"/>
    </row>
    <row r="116" spans="1:227" s="6" customFormat="1" ht="52.5" customHeight="1">
      <c r="A116" s="85"/>
      <c r="B116" s="87"/>
      <c r="C116" s="75" t="s">
        <v>16</v>
      </c>
      <c r="D116" s="16">
        <f>SUM(D112:D115)</f>
        <v>29535.9</v>
      </c>
      <c r="E116" s="16">
        <f t="shared" ref="E116:I116" si="44">SUM(E112:E115)</f>
        <v>0</v>
      </c>
      <c r="F116" s="16">
        <f t="shared" si="44"/>
        <v>0</v>
      </c>
      <c r="G116" s="16">
        <f t="shared" si="44"/>
        <v>0</v>
      </c>
      <c r="H116" s="16">
        <f t="shared" si="44"/>
        <v>29535.9</v>
      </c>
      <c r="I116" s="16">
        <f t="shared" si="44"/>
        <v>0</v>
      </c>
      <c r="J116" s="40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"/>
      <c r="FV116" s="5"/>
      <c r="FW116" s="5"/>
      <c r="FX116" s="5"/>
      <c r="FY116" s="5"/>
      <c r="FZ116" s="5"/>
      <c r="GA116" s="5"/>
      <c r="GB116" s="5"/>
      <c r="GC116" s="5"/>
      <c r="GD116" s="5"/>
      <c r="GE116" s="5"/>
      <c r="GF116" s="5"/>
      <c r="GG116" s="5"/>
      <c r="GH116" s="5"/>
      <c r="GI116" s="5"/>
      <c r="GJ116" s="5"/>
      <c r="GK116" s="5"/>
      <c r="GL116" s="5"/>
      <c r="GM116" s="5"/>
      <c r="GN116" s="5"/>
      <c r="GO116" s="5"/>
      <c r="GP116" s="5"/>
      <c r="GQ116" s="5"/>
      <c r="GR116" s="5"/>
      <c r="GS116" s="5"/>
      <c r="GT116" s="5"/>
      <c r="GU116" s="5"/>
      <c r="GV116" s="5"/>
      <c r="GW116" s="5"/>
      <c r="GX116" s="5"/>
      <c r="GY116" s="5"/>
      <c r="GZ116" s="5"/>
      <c r="HA116" s="5"/>
      <c r="HB116" s="5"/>
      <c r="HC116" s="5"/>
      <c r="HD116" s="5"/>
      <c r="HE116" s="5"/>
      <c r="HF116" s="5"/>
      <c r="HG116" s="5"/>
      <c r="HH116" s="5"/>
      <c r="HI116" s="5"/>
      <c r="HJ116" s="5"/>
      <c r="HK116" s="5"/>
      <c r="HL116" s="5"/>
      <c r="HM116" s="5"/>
      <c r="HN116" s="5"/>
      <c r="HO116" s="5"/>
      <c r="HP116" s="5"/>
      <c r="HQ116" s="5"/>
      <c r="HR116" s="5"/>
      <c r="HS116" s="5"/>
    </row>
    <row r="117" spans="1:227" s="6" customFormat="1" ht="18" customHeight="1">
      <c r="A117" s="81" t="s">
        <v>0</v>
      </c>
      <c r="B117" s="89"/>
      <c r="C117" s="74">
        <v>2024</v>
      </c>
      <c r="D117" s="15">
        <f>SUM(E117:I117)</f>
        <v>3000</v>
      </c>
      <c r="E117" s="15">
        <v>0</v>
      </c>
      <c r="F117" s="15">
        <v>0</v>
      </c>
      <c r="G117" s="15">
        <v>0</v>
      </c>
      <c r="H117" s="15">
        <v>3000</v>
      </c>
      <c r="I117" s="15">
        <v>0</v>
      </c>
      <c r="J117" s="42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  <c r="HB117" s="5"/>
      <c r="HC117" s="5"/>
      <c r="HD117" s="5"/>
      <c r="HE117" s="5"/>
      <c r="HF117" s="5"/>
      <c r="HG117" s="5"/>
      <c r="HH117" s="5"/>
      <c r="HI117" s="5"/>
      <c r="HJ117" s="5"/>
      <c r="HK117" s="5"/>
      <c r="HL117" s="5"/>
      <c r="HM117" s="5"/>
      <c r="HN117" s="5"/>
      <c r="HO117" s="5"/>
      <c r="HP117" s="5"/>
      <c r="HQ117" s="5"/>
      <c r="HR117" s="5"/>
      <c r="HS117" s="5"/>
    </row>
    <row r="118" spans="1:227" s="6" customFormat="1" ht="18" customHeight="1">
      <c r="A118" s="84"/>
      <c r="B118" s="86"/>
      <c r="C118" s="74">
        <v>2025</v>
      </c>
      <c r="D118" s="15">
        <f>SUM(E118:I118)</f>
        <v>6575.9</v>
      </c>
      <c r="E118" s="15">
        <v>0</v>
      </c>
      <c r="F118" s="15">
        <v>0</v>
      </c>
      <c r="G118" s="15">
        <v>0</v>
      </c>
      <c r="H118" s="15">
        <v>6575.9</v>
      </c>
      <c r="I118" s="15">
        <v>0</v>
      </c>
      <c r="J118" s="42"/>
      <c r="K118" s="42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"/>
      <c r="FV118" s="5"/>
      <c r="FW118" s="5"/>
      <c r="FX118" s="5"/>
      <c r="FY118" s="5"/>
      <c r="FZ118" s="5"/>
      <c r="GA118" s="5"/>
      <c r="GB118" s="5"/>
      <c r="GC118" s="5"/>
      <c r="GD118" s="5"/>
      <c r="GE118" s="5"/>
      <c r="GF118" s="5"/>
      <c r="GG118" s="5"/>
      <c r="GH118" s="5"/>
      <c r="GI118" s="5"/>
      <c r="GJ118" s="5"/>
      <c r="GK118" s="5"/>
      <c r="GL118" s="5"/>
      <c r="GM118" s="5"/>
      <c r="GN118" s="5"/>
      <c r="GO118" s="5"/>
      <c r="GP118" s="5"/>
      <c r="GQ118" s="5"/>
      <c r="GR118" s="5"/>
      <c r="GS118" s="5"/>
      <c r="GT118" s="5"/>
      <c r="GU118" s="5"/>
      <c r="GV118" s="5"/>
      <c r="GW118" s="5"/>
      <c r="GX118" s="5"/>
      <c r="GY118" s="5"/>
      <c r="GZ118" s="5"/>
      <c r="HA118" s="5"/>
      <c r="HB118" s="5"/>
      <c r="HC118" s="5"/>
      <c r="HD118" s="5"/>
      <c r="HE118" s="5"/>
      <c r="HF118" s="5"/>
      <c r="HG118" s="5"/>
      <c r="HH118" s="5"/>
      <c r="HI118" s="5"/>
      <c r="HJ118" s="5"/>
      <c r="HK118" s="5"/>
      <c r="HL118" s="5"/>
      <c r="HM118" s="5"/>
      <c r="HN118" s="5"/>
      <c r="HO118" s="5"/>
      <c r="HP118" s="5"/>
      <c r="HQ118" s="5"/>
      <c r="HR118" s="5"/>
      <c r="HS118" s="5"/>
    </row>
    <row r="119" spans="1:227" s="6" customFormat="1" ht="18" customHeight="1">
      <c r="A119" s="84"/>
      <c r="B119" s="86"/>
      <c r="C119" s="74">
        <v>2026</v>
      </c>
      <c r="D119" s="15">
        <f>SUM(E119:I119)</f>
        <v>9980</v>
      </c>
      <c r="E119" s="15">
        <v>0</v>
      </c>
      <c r="F119" s="15">
        <v>0</v>
      </c>
      <c r="G119" s="15">
        <v>0</v>
      </c>
      <c r="H119" s="15">
        <f>6907.5+3072.5</f>
        <v>9980</v>
      </c>
      <c r="I119" s="15">
        <v>0</v>
      </c>
      <c r="J119" s="49"/>
      <c r="K119" s="49"/>
      <c r="L119" s="49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  <c r="GM119" s="5"/>
      <c r="GN119" s="5"/>
      <c r="GO119" s="5"/>
      <c r="GP119" s="5"/>
      <c r="GQ119" s="5"/>
      <c r="GR119" s="5"/>
      <c r="GS119" s="5"/>
      <c r="GT119" s="5"/>
      <c r="GU119" s="5"/>
      <c r="GV119" s="5"/>
      <c r="GW119" s="5"/>
      <c r="GX119" s="5"/>
      <c r="GY119" s="5"/>
      <c r="GZ119" s="5"/>
      <c r="HA119" s="5"/>
      <c r="HB119" s="5"/>
      <c r="HC119" s="5"/>
      <c r="HD119" s="5"/>
      <c r="HE119" s="5"/>
      <c r="HF119" s="5"/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</row>
    <row r="120" spans="1:227" s="6" customFormat="1" ht="18" customHeight="1">
      <c r="A120" s="84"/>
      <c r="B120" s="86"/>
      <c r="C120" s="74">
        <v>2027</v>
      </c>
      <c r="D120" s="15">
        <f>SUM(E120:I120)</f>
        <v>9980</v>
      </c>
      <c r="E120" s="15">
        <v>0</v>
      </c>
      <c r="F120" s="15">
        <v>0</v>
      </c>
      <c r="G120" s="15">
        <v>0</v>
      </c>
      <c r="H120" s="15">
        <v>9980</v>
      </c>
      <c r="I120" s="15">
        <v>0</v>
      </c>
      <c r="J120" s="49"/>
      <c r="K120" s="42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GB120" s="5"/>
      <c r="GC120" s="5"/>
      <c r="GD120" s="5"/>
      <c r="GE120" s="5"/>
      <c r="GF120" s="5"/>
      <c r="GG120" s="5"/>
      <c r="GH120" s="5"/>
      <c r="GI120" s="5"/>
      <c r="GJ120" s="5"/>
      <c r="GK120" s="5"/>
      <c r="GL120" s="5"/>
      <c r="GM120" s="5"/>
      <c r="GN120" s="5"/>
      <c r="GO120" s="5"/>
      <c r="GP120" s="5"/>
      <c r="GQ120" s="5"/>
      <c r="GR120" s="5"/>
      <c r="GS120" s="5"/>
      <c r="GT120" s="5"/>
      <c r="GU120" s="5"/>
      <c r="GV120" s="5"/>
      <c r="GW120" s="5"/>
      <c r="GX120" s="5"/>
      <c r="GY120" s="5"/>
      <c r="GZ120" s="5"/>
      <c r="HA120" s="5"/>
      <c r="HB120" s="5"/>
      <c r="HC120" s="5"/>
      <c r="HD120" s="5"/>
      <c r="HE120" s="5"/>
      <c r="HF120" s="5"/>
      <c r="HG120" s="5"/>
      <c r="HH120" s="5"/>
      <c r="HI120" s="5"/>
      <c r="HJ120" s="5"/>
      <c r="HK120" s="5"/>
      <c r="HL120" s="5"/>
      <c r="HM120" s="5"/>
      <c r="HN120" s="5"/>
      <c r="HO120" s="5"/>
      <c r="HP120" s="5"/>
      <c r="HQ120" s="5"/>
      <c r="HR120" s="5"/>
      <c r="HS120" s="5"/>
    </row>
    <row r="121" spans="1:227" s="6" customFormat="1" ht="18" customHeight="1">
      <c r="A121" s="82"/>
      <c r="B121" s="87"/>
      <c r="C121" s="74" t="s">
        <v>16</v>
      </c>
      <c r="D121" s="15">
        <f>SUM(D117:D120)</f>
        <v>29535.9</v>
      </c>
      <c r="E121" s="15">
        <f t="shared" ref="E121:I121" si="45">SUM(E117:E120)</f>
        <v>0</v>
      </c>
      <c r="F121" s="15">
        <f t="shared" si="45"/>
        <v>0</v>
      </c>
      <c r="G121" s="15">
        <f t="shared" si="45"/>
        <v>0</v>
      </c>
      <c r="H121" s="15">
        <f t="shared" si="45"/>
        <v>29535.9</v>
      </c>
      <c r="I121" s="15">
        <f t="shared" si="45"/>
        <v>0</v>
      </c>
      <c r="J121" s="42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  <c r="GM121" s="5"/>
      <c r="GN121" s="5"/>
      <c r="GO121" s="5"/>
      <c r="GP121" s="5"/>
      <c r="GQ121" s="5"/>
      <c r="GR121" s="5"/>
      <c r="GS121" s="5"/>
      <c r="GT121" s="5"/>
      <c r="GU121" s="5"/>
      <c r="GV121" s="5"/>
      <c r="GW121" s="5"/>
      <c r="GX121" s="5"/>
      <c r="GY121" s="5"/>
      <c r="GZ121" s="5"/>
      <c r="HA121" s="5"/>
      <c r="HB121" s="5"/>
      <c r="HC121" s="5"/>
      <c r="HD121" s="5"/>
      <c r="HE121" s="5"/>
      <c r="HF121" s="5"/>
      <c r="HG121" s="5"/>
      <c r="HH121" s="5"/>
      <c r="HI121" s="5"/>
      <c r="HJ121" s="5"/>
      <c r="HK121" s="5"/>
      <c r="HL121" s="5"/>
      <c r="HM121" s="5"/>
      <c r="HN121" s="5"/>
      <c r="HO121" s="5"/>
      <c r="HP121" s="5"/>
      <c r="HQ121" s="5"/>
      <c r="HR121" s="5"/>
      <c r="HS121" s="5"/>
    </row>
    <row r="122" spans="1:227" s="6" customFormat="1" ht="25.5" customHeight="1">
      <c r="A122" s="78" t="s">
        <v>95</v>
      </c>
      <c r="B122" s="89"/>
      <c r="C122" s="75">
        <v>2027</v>
      </c>
      <c r="D122" s="16">
        <f t="shared" ref="D122:H123" si="46">D125</f>
        <v>21328</v>
      </c>
      <c r="E122" s="16">
        <f t="shared" si="46"/>
        <v>0</v>
      </c>
      <c r="F122" s="16">
        <f t="shared" si="46"/>
        <v>0</v>
      </c>
      <c r="G122" s="16">
        <f t="shared" si="46"/>
        <v>0</v>
      </c>
      <c r="H122" s="16">
        <f t="shared" si="46"/>
        <v>21328</v>
      </c>
      <c r="I122" s="16">
        <f>I125</f>
        <v>0</v>
      </c>
      <c r="J122" s="40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  <c r="GM122" s="5"/>
      <c r="GN122" s="5"/>
      <c r="GO122" s="5"/>
      <c r="GP122" s="5"/>
      <c r="GQ122" s="5"/>
      <c r="GR122" s="5"/>
      <c r="GS122" s="5"/>
      <c r="GT122" s="5"/>
      <c r="GU122" s="5"/>
      <c r="GV122" s="5"/>
      <c r="GW122" s="5"/>
      <c r="GX122" s="5"/>
      <c r="GY122" s="5"/>
      <c r="GZ122" s="5"/>
      <c r="HA122" s="5"/>
      <c r="HB122" s="5"/>
      <c r="HC122" s="5"/>
      <c r="HD122" s="5"/>
      <c r="HE122" s="5"/>
      <c r="HF122" s="5"/>
      <c r="HG122" s="5"/>
      <c r="HH122" s="5"/>
      <c r="HI122" s="5"/>
      <c r="HJ122" s="5"/>
      <c r="HK122" s="5"/>
      <c r="HL122" s="5"/>
      <c r="HM122" s="5"/>
      <c r="HN122" s="5"/>
      <c r="HO122" s="5"/>
      <c r="HP122" s="5"/>
      <c r="HQ122" s="5"/>
      <c r="HR122" s="5"/>
      <c r="HS122" s="5"/>
    </row>
    <row r="123" spans="1:227" s="6" customFormat="1" ht="25.5" customHeight="1">
      <c r="A123" s="88"/>
      <c r="B123" s="86"/>
      <c r="C123" s="75">
        <v>2028</v>
      </c>
      <c r="D123" s="16">
        <f>SUM(E123:I123)</f>
        <v>21328</v>
      </c>
      <c r="E123" s="16">
        <f t="shared" si="46"/>
        <v>0</v>
      </c>
      <c r="F123" s="16">
        <f t="shared" si="46"/>
        <v>0</v>
      </c>
      <c r="G123" s="16">
        <f t="shared" si="46"/>
        <v>0</v>
      </c>
      <c r="H123" s="16">
        <f t="shared" si="46"/>
        <v>21328</v>
      </c>
      <c r="I123" s="16">
        <f>I126</f>
        <v>0</v>
      </c>
      <c r="J123" s="40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  <c r="FL123" s="5"/>
      <c r="FM123" s="5"/>
      <c r="FN123" s="5"/>
      <c r="FO123" s="5"/>
      <c r="FP123" s="5"/>
      <c r="FQ123" s="5"/>
      <c r="FR123" s="5"/>
      <c r="FS123" s="5"/>
      <c r="FT123" s="5"/>
      <c r="FU123" s="5"/>
      <c r="FV123" s="5"/>
      <c r="FW123" s="5"/>
      <c r="FX123" s="5"/>
      <c r="FY123" s="5"/>
      <c r="FZ123" s="5"/>
      <c r="GA123" s="5"/>
      <c r="GB123" s="5"/>
      <c r="GC123" s="5"/>
      <c r="GD123" s="5"/>
      <c r="GE123" s="5"/>
      <c r="GF123" s="5"/>
      <c r="GG123" s="5"/>
      <c r="GH123" s="5"/>
      <c r="GI123" s="5"/>
      <c r="GJ123" s="5"/>
      <c r="GK123" s="5"/>
      <c r="GL123" s="5"/>
      <c r="GM123" s="5"/>
      <c r="GN123" s="5"/>
      <c r="GO123" s="5"/>
      <c r="GP123" s="5"/>
      <c r="GQ123" s="5"/>
      <c r="GR123" s="5"/>
      <c r="GS123" s="5"/>
      <c r="GT123" s="5"/>
      <c r="GU123" s="5"/>
      <c r="GV123" s="5"/>
      <c r="GW123" s="5"/>
      <c r="GX123" s="5"/>
      <c r="GY123" s="5"/>
      <c r="GZ123" s="5"/>
      <c r="HA123" s="5"/>
      <c r="HB123" s="5"/>
      <c r="HC123" s="5"/>
      <c r="HD123" s="5"/>
      <c r="HE123" s="5"/>
      <c r="HF123" s="5"/>
      <c r="HG123" s="5"/>
      <c r="HH123" s="5"/>
      <c r="HI123" s="5"/>
      <c r="HJ123" s="5"/>
      <c r="HK123" s="5"/>
      <c r="HL123" s="5"/>
      <c r="HM123" s="5"/>
      <c r="HN123" s="5"/>
      <c r="HO123" s="5"/>
      <c r="HP123" s="5"/>
      <c r="HQ123" s="5"/>
      <c r="HR123" s="5"/>
      <c r="HS123" s="5"/>
    </row>
    <row r="124" spans="1:227" s="6" customFormat="1" ht="27" customHeight="1">
      <c r="A124" s="79"/>
      <c r="B124" s="87"/>
      <c r="C124" s="75" t="s">
        <v>16</v>
      </c>
      <c r="D124" s="16">
        <f>SUM(D122:D123)</f>
        <v>42656</v>
      </c>
      <c r="E124" s="16">
        <f t="shared" ref="E124:H124" si="47">SUM(E122:E123)</f>
        <v>0</v>
      </c>
      <c r="F124" s="16">
        <f t="shared" si="47"/>
        <v>0</v>
      </c>
      <c r="G124" s="16">
        <f t="shared" si="47"/>
        <v>0</v>
      </c>
      <c r="H124" s="16">
        <f t="shared" si="47"/>
        <v>42656</v>
      </c>
      <c r="I124" s="16">
        <f>SUM(I122:I123)</f>
        <v>0</v>
      </c>
      <c r="J124" s="40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"/>
      <c r="FV124" s="5"/>
      <c r="FW124" s="5"/>
      <c r="FX124" s="5"/>
      <c r="FY124" s="5"/>
      <c r="FZ124" s="5"/>
      <c r="GA124" s="5"/>
      <c r="GB124" s="5"/>
      <c r="GC124" s="5"/>
      <c r="GD124" s="5"/>
      <c r="GE124" s="5"/>
      <c r="GF124" s="5"/>
      <c r="GG124" s="5"/>
      <c r="GH124" s="5"/>
      <c r="GI124" s="5"/>
      <c r="GJ124" s="5"/>
      <c r="GK124" s="5"/>
      <c r="GL124" s="5"/>
      <c r="GM124" s="5"/>
      <c r="GN124" s="5"/>
      <c r="GO124" s="5"/>
      <c r="GP124" s="5"/>
      <c r="GQ124" s="5"/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  <c r="HE124" s="5"/>
      <c r="HF124" s="5"/>
      <c r="HG124" s="5"/>
      <c r="HH124" s="5"/>
      <c r="HI124" s="5"/>
      <c r="HJ124" s="5"/>
      <c r="HK124" s="5"/>
      <c r="HL124" s="5"/>
      <c r="HM124" s="5"/>
      <c r="HN124" s="5"/>
      <c r="HO124" s="5"/>
      <c r="HP124" s="5"/>
      <c r="HQ124" s="5"/>
      <c r="HR124" s="5"/>
      <c r="HS124" s="5"/>
    </row>
    <row r="125" spans="1:227" s="6" customFormat="1" ht="18" customHeight="1">
      <c r="A125" s="81" t="s">
        <v>33</v>
      </c>
      <c r="B125" s="89"/>
      <c r="C125" s="74">
        <v>2027</v>
      </c>
      <c r="D125" s="15">
        <f>SUM(E125:I125)</f>
        <v>21328</v>
      </c>
      <c r="E125" s="15">
        <v>0</v>
      </c>
      <c r="F125" s="15">
        <v>0</v>
      </c>
      <c r="G125" s="15">
        <v>0</v>
      </c>
      <c r="H125" s="15">
        <v>21328</v>
      </c>
      <c r="I125" s="15">
        <v>0</v>
      </c>
      <c r="J125" s="42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  <c r="FV125" s="5"/>
      <c r="FW125" s="5"/>
      <c r="FX125" s="5"/>
      <c r="FY125" s="5"/>
      <c r="FZ125" s="5"/>
      <c r="GA125" s="5"/>
      <c r="GB125" s="5"/>
      <c r="GC125" s="5"/>
      <c r="GD125" s="5"/>
      <c r="GE125" s="5"/>
      <c r="GF125" s="5"/>
      <c r="GG125" s="5"/>
      <c r="GH125" s="5"/>
      <c r="GI125" s="5"/>
      <c r="GJ125" s="5"/>
      <c r="GK125" s="5"/>
      <c r="GL125" s="5"/>
      <c r="GM125" s="5"/>
      <c r="GN125" s="5"/>
      <c r="GO125" s="5"/>
      <c r="GP125" s="5"/>
      <c r="GQ125" s="5"/>
      <c r="GR125" s="5"/>
      <c r="GS125" s="5"/>
      <c r="GT125" s="5"/>
      <c r="GU125" s="5"/>
      <c r="GV125" s="5"/>
      <c r="GW125" s="5"/>
      <c r="GX125" s="5"/>
      <c r="GY125" s="5"/>
      <c r="GZ125" s="5"/>
      <c r="HA125" s="5"/>
      <c r="HB125" s="5"/>
      <c r="HC125" s="5"/>
      <c r="HD125" s="5"/>
      <c r="HE125" s="5"/>
      <c r="HF125" s="5"/>
      <c r="HG125" s="5"/>
      <c r="HH125" s="5"/>
      <c r="HI125" s="5"/>
      <c r="HJ125" s="5"/>
      <c r="HK125" s="5"/>
      <c r="HL125" s="5"/>
      <c r="HM125" s="5"/>
      <c r="HN125" s="5"/>
      <c r="HO125" s="5"/>
      <c r="HP125" s="5"/>
      <c r="HQ125" s="5"/>
      <c r="HR125" s="5"/>
      <c r="HS125" s="5"/>
    </row>
    <row r="126" spans="1:227" s="6" customFormat="1" ht="18" customHeight="1">
      <c r="A126" s="84"/>
      <c r="B126" s="86"/>
      <c r="C126" s="74">
        <v>2028</v>
      </c>
      <c r="D126" s="15">
        <f>SUM(E126:I126)</f>
        <v>21328</v>
      </c>
      <c r="E126" s="15">
        <v>0</v>
      </c>
      <c r="F126" s="15">
        <v>0</v>
      </c>
      <c r="G126" s="15">
        <v>0</v>
      </c>
      <c r="H126" s="15">
        <v>21328</v>
      </c>
      <c r="I126" s="15">
        <v>0</v>
      </c>
      <c r="J126" s="42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  <c r="HH126" s="5"/>
      <c r="HI126" s="5"/>
      <c r="HJ126" s="5"/>
      <c r="HK126" s="5"/>
      <c r="HL126" s="5"/>
      <c r="HM126" s="5"/>
      <c r="HN126" s="5"/>
      <c r="HO126" s="5"/>
      <c r="HP126" s="5"/>
      <c r="HQ126" s="5"/>
      <c r="HR126" s="5"/>
      <c r="HS126" s="5"/>
    </row>
    <row r="127" spans="1:227" s="6" customFormat="1" ht="24.75" customHeight="1">
      <c r="A127" s="82"/>
      <c r="B127" s="87"/>
      <c r="C127" s="74" t="s">
        <v>16</v>
      </c>
      <c r="D127" s="15">
        <f>SUM(D125:D126)</f>
        <v>42656</v>
      </c>
      <c r="E127" s="15">
        <f t="shared" ref="E127:H127" si="48">SUM(E125:E126)</f>
        <v>0</v>
      </c>
      <c r="F127" s="15">
        <f t="shared" si="48"/>
        <v>0</v>
      </c>
      <c r="G127" s="15">
        <f t="shared" si="48"/>
        <v>0</v>
      </c>
      <c r="H127" s="15">
        <f t="shared" si="48"/>
        <v>42656</v>
      </c>
      <c r="I127" s="15">
        <f>SUM(I125:I126)</f>
        <v>0</v>
      </c>
      <c r="J127" s="42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  <c r="HL127" s="5"/>
      <c r="HM127" s="5"/>
      <c r="HN127" s="5"/>
      <c r="HO127" s="5"/>
      <c r="HP127" s="5"/>
      <c r="HQ127" s="5"/>
      <c r="HR127" s="5"/>
      <c r="HS127" s="5"/>
    </row>
    <row r="128" spans="1:227" s="6" customFormat="1" ht="18" customHeight="1">
      <c r="A128" s="78" t="s">
        <v>56</v>
      </c>
      <c r="B128" s="105"/>
      <c r="C128" s="75">
        <v>2024</v>
      </c>
      <c r="D128" s="23">
        <f t="shared" ref="D128:I128" si="49">D132+D141+D147+D155</f>
        <v>53744.4</v>
      </c>
      <c r="E128" s="23">
        <f t="shared" si="49"/>
        <v>729.8</v>
      </c>
      <c r="F128" s="23">
        <f t="shared" si="49"/>
        <v>41661.199999999997</v>
      </c>
      <c r="G128" s="23">
        <f t="shared" si="49"/>
        <v>9953.9</v>
      </c>
      <c r="H128" s="23">
        <f t="shared" si="49"/>
        <v>1399.5</v>
      </c>
      <c r="I128" s="23">
        <f t="shared" si="49"/>
        <v>0</v>
      </c>
      <c r="J128" s="40"/>
      <c r="L128" s="56"/>
      <c r="M128" s="3"/>
      <c r="N128" s="56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  <c r="FV128" s="5"/>
      <c r="FW128" s="5"/>
      <c r="FX128" s="5"/>
      <c r="FY128" s="5"/>
      <c r="FZ128" s="5"/>
      <c r="GA128" s="5"/>
      <c r="GB128" s="5"/>
      <c r="GC128" s="5"/>
      <c r="GD128" s="5"/>
      <c r="GE128" s="5"/>
      <c r="GF128" s="5"/>
      <c r="GG128" s="5"/>
      <c r="GH128" s="5"/>
      <c r="GI128" s="5"/>
      <c r="GJ128" s="5"/>
      <c r="GK128" s="5"/>
      <c r="GL128" s="5"/>
      <c r="GM128" s="5"/>
      <c r="GN128" s="5"/>
      <c r="GO128" s="5"/>
      <c r="GP128" s="5"/>
      <c r="GQ128" s="5"/>
      <c r="GR128" s="5"/>
      <c r="GS128" s="5"/>
      <c r="GT128" s="5"/>
      <c r="GU128" s="5"/>
      <c r="GV128" s="5"/>
      <c r="GW128" s="5"/>
      <c r="GX128" s="5"/>
      <c r="GY128" s="5"/>
      <c r="GZ128" s="5"/>
      <c r="HA128" s="5"/>
      <c r="HB128" s="5"/>
      <c r="HC128" s="5"/>
      <c r="HD128" s="5"/>
      <c r="HE128" s="5"/>
      <c r="HF128" s="5"/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</row>
    <row r="129" spans="1:227" s="6" customFormat="1" ht="18" customHeight="1">
      <c r="A129" s="88"/>
      <c r="B129" s="106"/>
      <c r="C129" s="75">
        <v>2025</v>
      </c>
      <c r="D129" s="23">
        <f>SUM(E129:I129)</f>
        <v>15112.099999999999</v>
      </c>
      <c r="E129" s="23">
        <f>E133+E148</f>
        <v>249.5</v>
      </c>
      <c r="F129" s="23">
        <f>F133+F148</f>
        <v>13681.8</v>
      </c>
      <c r="G129" s="23">
        <f>G133+G148</f>
        <v>381.4</v>
      </c>
      <c r="H129" s="23">
        <f>H133+H148</f>
        <v>799.4</v>
      </c>
      <c r="I129" s="23">
        <f>I133+I148</f>
        <v>0</v>
      </c>
      <c r="J129" s="40"/>
      <c r="K129" s="40"/>
      <c r="L129" s="53"/>
      <c r="M129" s="53"/>
      <c r="N129" s="53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</row>
    <row r="130" spans="1:227" s="6" customFormat="1" ht="18" customHeight="1">
      <c r="A130" s="88"/>
      <c r="B130" s="106"/>
      <c r="C130" s="75">
        <v>2026</v>
      </c>
      <c r="D130" s="23">
        <f t="shared" ref="D130:H130" si="50">D142+D149</f>
        <v>123322.6</v>
      </c>
      <c r="E130" s="23">
        <f t="shared" si="50"/>
        <v>0</v>
      </c>
      <c r="F130" s="23">
        <f t="shared" si="50"/>
        <v>30000</v>
      </c>
      <c r="G130" s="23">
        <f t="shared" si="50"/>
        <v>92151.1</v>
      </c>
      <c r="H130" s="23">
        <f t="shared" si="50"/>
        <v>1171.5</v>
      </c>
      <c r="I130" s="23">
        <f>I142+I149</f>
        <v>0</v>
      </c>
      <c r="J130" s="40"/>
      <c r="K130" s="40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</row>
    <row r="131" spans="1:227" s="6" customFormat="1" ht="18" customHeight="1">
      <c r="A131" s="79"/>
      <c r="B131" s="107"/>
      <c r="C131" s="75" t="s">
        <v>16</v>
      </c>
      <c r="D131" s="16">
        <f t="shared" ref="D131:I131" si="51">SUM(D128:D130)</f>
        <v>192179.1</v>
      </c>
      <c r="E131" s="16">
        <f t="shared" si="51"/>
        <v>979.3</v>
      </c>
      <c r="F131" s="16">
        <f t="shared" si="51"/>
        <v>85343</v>
      </c>
      <c r="G131" s="16">
        <f t="shared" si="51"/>
        <v>102486.40000000001</v>
      </c>
      <c r="H131" s="16">
        <f t="shared" si="51"/>
        <v>3370.4</v>
      </c>
      <c r="I131" s="16">
        <f t="shared" si="51"/>
        <v>0</v>
      </c>
      <c r="J131" s="40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/>
      <c r="HM131" s="5"/>
      <c r="HN131" s="5"/>
      <c r="HO131" s="5"/>
      <c r="HP131" s="5"/>
      <c r="HQ131" s="5"/>
      <c r="HR131" s="5"/>
      <c r="HS131" s="5"/>
    </row>
    <row r="132" spans="1:227" s="6" customFormat="1" ht="18" customHeight="1">
      <c r="A132" s="78" t="s">
        <v>26</v>
      </c>
      <c r="B132" s="89"/>
      <c r="C132" s="75">
        <v>2024</v>
      </c>
      <c r="D132" s="16">
        <f t="shared" ref="D132:I133" si="52">D135+D138</f>
        <v>4904.1000000000004</v>
      </c>
      <c r="E132" s="16">
        <f t="shared" si="52"/>
        <v>0</v>
      </c>
      <c r="F132" s="16">
        <f t="shared" si="52"/>
        <v>4560.8</v>
      </c>
      <c r="G132" s="16">
        <f t="shared" si="52"/>
        <v>0</v>
      </c>
      <c r="H132" s="16">
        <f t="shared" si="52"/>
        <v>343.3</v>
      </c>
      <c r="I132" s="16">
        <f t="shared" si="52"/>
        <v>0</v>
      </c>
      <c r="J132" s="40"/>
      <c r="L132" s="56"/>
      <c r="M132" s="3"/>
      <c r="N132" s="56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  <c r="GN132" s="5"/>
      <c r="GO132" s="5"/>
      <c r="GP132" s="5"/>
      <c r="GQ132" s="5"/>
      <c r="GR132" s="5"/>
      <c r="GS132" s="5"/>
      <c r="GT132" s="5"/>
      <c r="GU132" s="5"/>
      <c r="GV132" s="5"/>
      <c r="GW132" s="5"/>
      <c r="GX132" s="5"/>
      <c r="GY132" s="5"/>
      <c r="GZ132" s="5"/>
      <c r="HA132" s="5"/>
      <c r="HB132" s="5"/>
      <c r="HC132" s="5"/>
      <c r="HD132" s="5"/>
      <c r="HE132" s="5"/>
      <c r="HF132" s="5"/>
      <c r="HG132" s="5"/>
      <c r="HH132" s="5"/>
      <c r="HI132" s="5"/>
      <c r="HJ132" s="5"/>
      <c r="HK132" s="5"/>
      <c r="HL132" s="5"/>
      <c r="HM132" s="5"/>
      <c r="HN132" s="5"/>
      <c r="HO132" s="5"/>
      <c r="HP132" s="5"/>
      <c r="HQ132" s="5"/>
      <c r="HR132" s="5"/>
      <c r="HS132" s="5"/>
    </row>
    <row r="133" spans="1:227" s="6" customFormat="1" ht="18" customHeight="1">
      <c r="A133" s="88"/>
      <c r="B133" s="86"/>
      <c r="C133" s="75">
        <v>2025</v>
      </c>
      <c r="D133" s="16">
        <f t="shared" si="52"/>
        <v>12330.4</v>
      </c>
      <c r="E133" s="16">
        <f t="shared" si="52"/>
        <v>0</v>
      </c>
      <c r="F133" s="16">
        <f t="shared" si="52"/>
        <v>11949</v>
      </c>
      <c r="G133" s="16">
        <f t="shared" si="52"/>
        <v>381.4</v>
      </c>
      <c r="H133" s="16">
        <f t="shared" si="52"/>
        <v>0</v>
      </c>
      <c r="I133" s="16">
        <f t="shared" si="52"/>
        <v>0</v>
      </c>
      <c r="J133" s="40"/>
      <c r="K133" s="40"/>
      <c r="L133" s="53"/>
      <c r="M133" s="53"/>
      <c r="N133" s="53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  <c r="GS133" s="5"/>
      <c r="GT133" s="5"/>
      <c r="GU133" s="5"/>
      <c r="GV133" s="5"/>
      <c r="GW133" s="5"/>
      <c r="GX133" s="5"/>
      <c r="GY133" s="5"/>
      <c r="GZ133" s="5"/>
      <c r="HA133" s="5"/>
      <c r="HB133" s="5"/>
      <c r="HC133" s="5"/>
      <c r="HD133" s="5"/>
      <c r="HE133" s="5"/>
      <c r="HF133" s="5"/>
      <c r="HG133" s="5"/>
      <c r="HH133" s="5"/>
      <c r="HI133" s="5"/>
      <c r="HJ133" s="5"/>
      <c r="HK133" s="5"/>
      <c r="HL133" s="5"/>
      <c r="HM133" s="5"/>
      <c r="HN133" s="5"/>
      <c r="HO133" s="5"/>
      <c r="HP133" s="5"/>
      <c r="HQ133" s="5"/>
      <c r="HR133" s="5"/>
      <c r="HS133" s="5"/>
    </row>
    <row r="134" spans="1:227" s="6" customFormat="1" ht="27.75" customHeight="1">
      <c r="A134" s="79"/>
      <c r="B134" s="87"/>
      <c r="C134" s="75" t="s">
        <v>16</v>
      </c>
      <c r="D134" s="16">
        <f t="shared" ref="D134:I134" si="53">SUM(D132:D133)</f>
        <v>17234.5</v>
      </c>
      <c r="E134" s="16">
        <f t="shared" si="53"/>
        <v>0</v>
      </c>
      <c r="F134" s="16">
        <f t="shared" si="53"/>
        <v>16509.8</v>
      </c>
      <c r="G134" s="16">
        <f t="shared" si="53"/>
        <v>381.4</v>
      </c>
      <c r="H134" s="16">
        <f t="shared" si="53"/>
        <v>343.3</v>
      </c>
      <c r="I134" s="16">
        <f t="shared" si="53"/>
        <v>0</v>
      </c>
      <c r="J134" s="40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  <c r="GN134" s="5"/>
      <c r="GO134" s="5"/>
      <c r="GP134" s="5"/>
      <c r="GQ134" s="5"/>
      <c r="GR134" s="5"/>
      <c r="GS134" s="5"/>
      <c r="GT134" s="5"/>
      <c r="GU134" s="5"/>
      <c r="GV134" s="5"/>
      <c r="GW134" s="5"/>
      <c r="GX134" s="5"/>
      <c r="GY134" s="5"/>
      <c r="GZ134" s="5"/>
      <c r="HA134" s="5"/>
      <c r="HB134" s="5"/>
      <c r="HC134" s="5"/>
      <c r="HD134" s="5"/>
      <c r="HE134" s="5"/>
      <c r="HF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</row>
    <row r="135" spans="1:227" s="6" customFormat="1" ht="18" customHeight="1">
      <c r="A135" s="81" t="s">
        <v>21</v>
      </c>
      <c r="B135" s="89"/>
      <c r="C135" s="74">
        <v>2024</v>
      </c>
      <c r="D135" s="15">
        <f>SUM(E135:I135)</f>
        <v>4904.1000000000004</v>
      </c>
      <c r="E135" s="15">
        <v>0</v>
      </c>
      <c r="F135" s="15">
        <v>4560.8</v>
      </c>
      <c r="G135" s="15">
        <v>0</v>
      </c>
      <c r="H135" s="15">
        <v>343.3</v>
      </c>
      <c r="I135" s="15">
        <v>0</v>
      </c>
      <c r="J135" s="42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  <c r="HH135" s="5"/>
      <c r="HI135" s="5"/>
      <c r="HJ135" s="5"/>
      <c r="HK135" s="5"/>
      <c r="HL135" s="5"/>
      <c r="HM135" s="5"/>
      <c r="HN135" s="5"/>
      <c r="HO135" s="5"/>
      <c r="HP135" s="5"/>
      <c r="HQ135" s="5"/>
      <c r="HR135" s="5"/>
      <c r="HS135" s="5"/>
    </row>
    <row r="136" spans="1:227" s="6" customFormat="1" ht="18" customHeight="1">
      <c r="A136" s="84"/>
      <c r="B136" s="86"/>
      <c r="C136" s="74">
        <v>2025</v>
      </c>
      <c r="D136" s="15">
        <f t="shared" ref="D136" si="54">SUM(E136:I136)</f>
        <v>5448.4</v>
      </c>
      <c r="E136" s="15">
        <v>0</v>
      </c>
      <c r="F136" s="15">
        <v>5067</v>
      </c>
      <c r="G136" s="15">
        <v>381.4</v>
      </c>
      <c r="H136" s="15">
        <v>0</v>
      </c>
      <c r="I136" s="15">
        <v>0</v>
      </c>
      <c r="J136" s="42"/>
      <c r="K136" s="42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  <c r="GS136" s="5"/>
      <c r="GT136" s="5"/>
      <c r="GU136" s="5"/>
      <c r="GV136" s="5"/>
      <c r="GW136" s="5"/>
      <c r="GX136" s="5"/>
      <c r="GY136" s="5"/>
      <c r="GZ136" s="5"/>
      <c r="HA136" s="5"/>
      <c r="HB136" s="5"/>
      <c r="HC136" s="5"/>
      <c r="HD136" s="5"/>
      <c r="HE136" s="5"/>
      <c r="HF136" s="5"/>
      <c r="HG136" s="5"/>
      <c r="HH136" s="5"/>
      <c r="HI136" s="5"/>
      <c r="HJ136" s="5"/>
      <c r="HK136" s="5"/>
      <c r="HL136" s="5"/>
      <c r="HM136" s="5"/>
      <c r="HN136" s="5"/>
      <c r="HO136" s="5"/>
      <c r="HP136" s="5"/>
      <c r="HQ136" s="5"/>
      <c r="HR136" s="5"/>
      <c r="HS136" s="5"/>
    </row>
    <row r="137" spans="1:227" s="6" customFormat="1" ht="18" customHeight="1">
      <c r="A137" s="82"/>
      <c r="B137" s="87"/>
      <c r="C137" s="74" t="s">
        <v>16</v>
      </c>
      <c r="D137" s="15">
        <f t="shared" ref="D137:I137" si="55">SUM(D135:D136)</f>
        <v>10352.5</v>
      </c>
      <c r="E137" s="15">
        <f t="shared" si="55"/>
        <v>0</v>
      </c>
      <c r="F137" s="15">
        <f t="shared" si="55"/>
        <v>9627.7999999999993</v>
      </c>
      <c r="G137" s="15">
        <f t="shared" si="55"/>
        <v>381.4</v>
      </c>
      <c r="H137" s="15">
        <f t="shared" si="55"/>
        <v>343.3</v>
      </c>
      <c r="I137" s="15">
        <f t="shared" si="55"/>
        <v>0</v>
      </c>
      <c r="J137" s="42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  <c r="HF137" s="5"/>
      <c r="HG137" s="5"/>
      <c r="HH137" s="5"/>
      <c r="HI137" s="5"/>
      <c r="HJ137" s="5"/>
      <c r="HK137" s="5"/>
      <c r="HL137" s="5"/>
      <c r="HM137" s="5"/>
      <c r="HN137" s="5"/>
      <c r="HO137" s="5"/>
      <c r="HP137" s="5"/>
      <c r="HQ137" s="5"/>
      <c r="HR137" s="5"/>
      <c r="HS137" s="5"/>
    </row>
    <row r="138" spans="1:227" s="6" customFormat="1" ht="18" customHeight="1">
      <c r="A138" s="81" t="s">
        <v>27</v>
      </c>
      <c r="B138" s="89"/>
      <c r="C138" s="74">
        <v>2024</v>
      </c>
      <c r="D138" s="15">
        <f>SUM(E138:I138)</f>
        <v>0</v>
      </c>
      <c r="E138" s="15">
        <v>0</v>
      </c>
      <c r="F138" s="15">
        <v>0</v>
      </c>
      <c r="G138" s="15">
        <v>0</v>
      </c>
      <c r="H138" s="15">
        <v>0</v>
      </c>
      <c r="I138" s="15">
        <v>0</v>
      </c>
      <c r="J138" s="42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  <c r="GS138" s="5"/>
      <c r="GT138" s="5"/>
      <c r="GU138" s="5"/>
      <c r="GV138" s="5"/>
      <c r="GW138" s="5"/>
      <c r="GX138" s="5"/>
      <c r="GY138" s="5"/>
      <c r="GZ138" s="5"/>
      <c r="HA138" s="5"/>
      <c r="HB138" s="5"/>
      <c r="HC138" s="5"/>
      <c r="HD138" s="5"/>
      <c r="HE138" s="5"/>
      <c r="HF138" s="5"/>
      <c r="HG138" s="5"/>
      <c r="HH138" s="5"/>
      <c r="HI138" s="5"/>
      <c r="HJ138" s="5"/>
      <c r="HK138" s="5"/>
      <c r="HL138" s="5"/>
      <c r="HM138" s="5"/>
      <c r="HN138" s="5"/>
      <c r="HO138" s="5"/>
      <c r="HP138" s="5"/>
      <c r="HQ138" s="5"/>
      <c r="HR138" s="5"/>
      <c r="HS138" s="5"/>
    </row>
    <row r="139" spans="1:227" s="6" customFormat="1" ht="18" customHeight="1">
      <c r="A139" s="84"/>
      <c r="B139" s="86"/>
      <c r="C139" s="74">
        <v>2025</v>
      </c>
      <c r="D139" s="15">
        <f>SUM(E139:I139)</f>
        <v>6882</v>
      </c>
      <c r="E139" s="15">
        <v>0</v>
      </c>
      <c r="F139" s="15">
        <f>30670.3-23788.3</f>
        <v>6882</v>
      </c>
      <c r="G139" s="15">
        <f>2308.6-2308.6</f>
        <v>0</v>
      </c>
      <c r="H139" s="15">
        <v>0</v>
      </c>
      <c r="I139" s="15">
        <v>0</v>
      </c>
      <c r="J139" s="42"/>
      <c r="K139" s="42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  <c r="GS139" s="5"/>
      <c r="GT139" s="5"/>
      <c r="GU139" s="5"/>
      <c r="GV139" s="5"/>
      <c r="GW139" s="5"/>
      <c r="GX139" s="5"/>
      <c r="GY139" s="5"/>
      <c r="GZ139" s="5"/>
      <c r="HA139" s="5"/>
      <c r="HB139" s="5"/>
      <c r="HC139" s="5"/>
      <c r="HD139" s="5"/>
      <c r="HE139" s="5"/>
      <c r="HF139" s="5"/>
      <c r="HG139" s="5"/>
      <c r="HH139" s="5"/>
      <c r="HI139" s="5"/>
      <c r="HJ139" s="5"/>
      <c r="HK139" s="5"/>
      <c r="HL139" s="5"/>
      <c r="HM139" s="5"/>
      <c r="HN139" s="5"/>
      <c r="HO139" s="5"/>
      <c r="HP139" s="5"/>
      <c r="HQ139" s="5"/>
      <c r="HR139" s="5"/>
      <c r="HS139" s="5"/>
    </row>
    <row r="140" spans="1:227" s="6" customFormat="1" ht="18" customHeight="1">
      <c r="A140" s="82"/>
      <c r="B140" s="87"/>
      <c r="C140" s="74" t="s">
        <v>16</v>
      </c>
      <c r="D140" s="15">
        <f t="shared" ref="D140:I140" si="56">SUM(D138:D139)</f>
        <v>6882</v>
      </c>
      <c r="E140" s="15">
        <f t="shared" si="56"/>
        <v>0</v>
      </c>
      <c r="F140" s="15">
        <f t="shared" si="56"/>
        <v>6882</v>
      </c>
      <c r="G140" s="15">
        <f t="shared" si="56"/>
        <v>0</v>
      </c>
      <c r="H140" s="15">
        <f t="shared" si="56"/>
        <v>0</v>
      </c>
      <c r="I140" s="15">
        <f t="shared" si="56"/>
        <v>0</v>
      </c>
      <c r="J140" s="42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  <c r="GM140" s="5"/>
      <c r="GN140" s="5"/>
      <c r="GO140" s="5"/>
      <c r="GP140" s="5"/>
      <c r="GQ140" s="5"/>
      <c r="GR140" s="5"/>
      <c r="GS140" s="5"/>
      <c r="GT140" s="5"/>
      <c r="GU140" s="5"/>
      <c r="GV140" s="5"/>
      <c r="GW140" s="5"/>
      <c r="GX140" s="5"/>
      <c r="GY140" s="5"/>
      <c r="GZ140" s="5"/>
      <c r="HA140" s="5"/>
      <c r="HB140" s="5"/>
      <c r="HC140" s="5"/>
      <c r="HD140" s="5"/>
      <c r="HE140" s="5"/>
      <c r="HF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</row>
    <row r="141" spans="1:227" s="6" customFormat="1" ht="18" customHeight="1">
      <c r="A141" s="78" t="s">
        <v>28</v>
      </c>
      <c r="B141" s="89"/>
      <c r="C141" s="75">
        <v>2024</v>
      </c>
      <c r="D141" s="16">
        <f t="shared" ref="D141:H142" si="57">D144</f>
        <v>10215</v>
      </c>
      <c r="E141" s="16">
        <f t="shared" si="57"/>
        <v>0</v>
      </c>
      <c r="F141" s="16">
        <f t="shared" si="57"/>
        <v>9500</v>
      </c>
      <c r="G141" s="16">
        <f t="shared" si="57"/>
        <v>0</v>
      </c>
      <c r="H141" s="16">
        <f t="shared" si="57"/>
        <v>715</v>
      </c>
      <c r="I141" s="16">
        <v>0</v>
      </c>
      <c r="J141" s="40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  <c r="HH141" s="5"/>
      <c r="HI141" s="5"/>
      <c r="HJ141" s="5"/>
      <c r="HK141" s="5"/>
      <c r="HL141" s="5"/>
      <c r="HM141" s="5"/>
      <c r="HN141" s="5"/>
      <c r="HO141" s="5"/>
      <c r="HP141" s="5"/>
      <c r="HQ141" s="5"/>
      <c r="HR141" s="5"/>
      <c r="HS141" s="5"/>
    </row>
    <row r="142" spans="1:227" s="65" customFormat="1" ht="18" customHeight="1">
      <c r="A142" s="88"/>
      <c r="B142" s="86"/>
      <c r="C142" s="75">
        <v>2026</v>
      </c>
      <c r="D142" s="16">
        <f>SUM(E142:I142)</f>
        <v>122151.1</v>
      </c>
      <c r="E142" s="16">
        <f t="shared" si="57"/>
        <v>0</v>
      </c>
      <c r="F142" s="16">
        <f t="shared" si="57"/>
        <v>30000</v>
      </c>
      <c r="G142" s="16">
        <f t="shared" si="57"/>
        <v>92151.1</v>
      </c>
      <c r="H142" s="16">
        <f t="shared" si="57"/>
        <v>0</v>
      </c>
      <c r="I142" s="16">
        <f>I145</f>
        <v>0</v>
      </c>
      <c r="J142" s="40"/>
      <c r="K142" s="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66"/>
      <c r="AH142" s="66"/>
      <c r="AI142" s="66"/>
      <c r="AJ142" s="66"/>
      <c r="AK142" s="66"/>
      <c r="AL142" s="66"/>
      <c r="AM142" s="66"/>
      <c r="AN142" s="66"/>
      <c r="AO142" s="66"/>
      <c r="AP142" s="66"/>
      <c r="AQ142" s="66"/>
      <c r="AR142" s="66"/>
      <c r="AS142" s="66"/>
      <c r="AT142" s="66"/>
      <c r="AU142" s="66"/>
      <c r="AV142" s="66"/>
      <c r="AW142" s="66"/>
      <c r="AX142" s="66"/>
      <c r="AY142" s="66"/>
      <c r="AZ142" s="66"/>
      <c r="BA142" s="66"/>
      <c r="BB142" s="66"/>
      <c r="BC142" s="66"/>
      <c r="BD142" s="66"/>
      <c r="BE142" s="66"/>
      <c r="BF142" s="66"/>
      <c r="BG142" s="66"/>
      <c r="BH142" s="66"/>
      <c r="BI142" s="66"/>
      <c r="BJ142" s="66"/>
      <c r="BK142" s="66"/>
      <c r="BL142" s="66"/>
      <c r="BM142" s="66"/>
      <c r="BN142" s="66"/>
      <c r="BO142" s="66"/>
      <c r="BP142" s="66"/>
      <c r="BQ142" s="66"/>
      <c r="BR142" s="66"/>
      <c r="BS142" s="66"/>
      <c r="BT142" s="66"/>
      <c r="BU142" s="66"/>
      <c r="BV142" s="66"/>
      <c r="BW142" s="66"/>
      <c r="BX142" s="66"/>
      <c r="BY142" s="66"/>
      <c r="BZ142" s="66"/>
      <c r="CA142" s="66"/>
      <c r="CB142" s="66"/>
      <c r="CC142" s="66"/>
      <c r="CD142" s="66"/>
      <c r="CE142" s="66"/>
      <c r="CF142" s="66"/>
      <c r="CG142" s="66"/>
      <c r="CH142" s="66"/>
      <c r="CI142" s="66"/>
      <c r="CJ142" s="66"/>
      <c r="CK142" s="66"/>
      <c r="CL142" s="66"/>
      <c r="CM142" s="66"/>
      <c r="CN142" s="66"/>
      <c r="CO142" s="66"/>
      <c r="CP142" s="66"/>
      <c r="CQ142" s="66"/>
      <c r="CR142" s="66"/>
      <c r="CS142" s="66"/>
      <c r="CT142" s="66"/>
      <c r="CU142" s="66"/>
      <c r="CV142" s="66"/>
      <c r="CW142" s="66"/>
      <c r="CX142" s="66"/>
      <c r="CY142" s="66"/>
      <c r="CZ142" s="66"/>
      <c r="DA142" s="66"/>
      <c r="DB142" s="66"/>
      <c r="DC142" s="66"/>
      <c r="DD142" s="66"/>
      <c r="DE142" s="66"/>
      <c r="DF142" s="66"/>
      <c r="DG142" s="66"/>
      <c r="DH142" s="66"/>
      <c r="DI142" s="66"/>
      <c r="DJ142" s="66"/>
      <c r="DK142" s="66"/>
      <c r="DL142" s="66"/>
      <c r="DM142" s="66"/>
      <c r="DN142" s="66"/>
      <c r="DO142" s="66"/>
      <c r="DP142" s="66"/>
      <c r="DQ142" s="66"/>
      <c r="DR142" s="66"/>
      <c r="DS142" s="66"/>
      <c r="DT142" s="66"/>
      <c r="DU142" s="66"/>
      <c r="DV142" s="66"/>
      <c r="DW142" s="66"/>
      <c r="DX142" s="66"/>
      <c r="DY142" s="66"/>
      <c r="DZ142" s="66"/>
      <c r="EA142" s="66"/>
      <c r="EB142" s="66"/>
      <c r="EC142" s="66"/>
      <c r="ED142" s="66"/>
      <c r="EE142" s="66"/>
      <c r="EF142" s="66"/>
      <c r="EG142" s="66"/>
      <c r="EH142" s="66"/>
      <c r="EI142" s="66"/>
      <c r="EJ142" s="66"/>
      <c r="EK142" s="66"/>
      <c r="EL142" s="66"/>
      <c r="EM142" s="66"/>
      <c r="EN142" s="66"/>
      <c r="EO142" s="66"/>
      <c r="EP142" s="66"/>
      <c r="EQ142" s="66"/>
      <c r="ER142" s="66"/>
      <c r="ES142" s="66"/>
      <c r="ET142" s="66"/>
      <c r="EU142" s="66"/>
      <c r="EV142" s="66"/>
      <c r="EW142" s="66"/>
      <c r="EX142" s="66"/>
      <c r="EY142" s="66"/>
      <c r="EZ142" s="66"/>
      <c r="FA142" s="66"/>
      <c r="FB142" s="66"/>
      <c r="FC142" s="66"/>
      <c r="FD142" s="66"/>
      <c r="FE142" s="66"/>
      <c r="FF142" s="66"/>
      <c r="FG142" s="66"/>
      <c r="FH142" s="66"/>
      <c r="FI142" s="66"/>
      <c r="FJ142" s="66"/>
      <c r="FK142" s="66"/>
      <c r="FL142" s="66"/>
      <c r="FM142" s="66"/>
      <c r="FN142" s="66"/>
      <c r="FO142" s="66"/>
      <c r="FP142" s="66"/>
      <c r="FQ142" s="66"/>
      <c r="FR142" s="66"/>
      <c r="FS142" s="66"/>
      <c r="FT142" s="66"/>
      <c r="FU142" s="66"/>
      <c r="FV142" s="66"/>
      <c r="FW142" s="66"/>
      <c r="FX142" s="66"/>
      <c r="FY142" s="66"/>
      <c r="FZ142" s="66"/>
      <c r="GA142" s="66"/>
      <c r="GB142" s="66"/>
      <c r="GC142" s="66"/>
      <c r="GD142" s="66"/>
      <c r="GE142" s="66"/>
      <c r="GF142" s="66"/>
      <c r="GG142" s="66"/>
      <c r="GH142" s="66"/>
      <c r="GI142" s="66"/>
      <c r="GJ142" s="66"/>
      <c r="GK142" s="66"/>
      <c r="GL142" s="66"/>
      <c r="GM142" s="66"/>
      <c r="GN142" s="66"/>
      <c r="GO142" s="66"/>
      <c r="GP142" s="66"/>
      <c r="GQ142" s="66"/>
      <c r="GR142" s="66"/>
      <c r="GS142" s="66"/>
      <c r="GT142" s="66"/>
      <c r="GU142" s="66"/>
      <c r="GV142" s="66"/>
      <c r="GW142" s="66"/>
      <c r="GX142" s="66"/>
      <c r="GY142" s="66"/>
      <c r="GZ142" s="66"/>
      <c r="HA142" s="66"/>
      <c r="HB142" s="66"/>
      <c r="HC142" s="66"/>
      <c r="HD142" s="66"/>
      <c r="HE142" s="66"/>
      <c r="HF142" s="66"/>
      <c r="HG142" s="66"/>
      <c r="HH142" s="66"/>
      <c r="HI142" s="66"/>
      <c r="HJ142" s="66"/>
      <c r="HK142" s="66"/>
      <c r="HL142" s="66"/>
      <c r="HM142" s="66"/>
      <c r="HN142" s="66"/>
      <c r="HO142" s="66"/>
      <c r="HP142" s="66"/>
      <c r="HQ142" s="66"/>
      <c r="HR142" s="66"/>
      <c r="HS142" s="66"/>
    </row>
    <row r="143" spans="1:227" s="6" customFormat="1" ht="72" customHeight="1">
      <c r="A143" s="79"/>
      <c r="B143" s="87"/>
      <c r="C143" s="75" t="s">
        <v>16</v>
      </c>
      <c r="D143" s="16">
        <f t="shared" ref="D143:H143" si="58">SUM(D141:D142)</f>
        <v>132366.1</v>
      </c>
      <c r="E143" s="16">
        <f t="shared" si="58"/>
        <v>0</v>
      </c>
      <c r="F143" s="16">
        <f t="shared" si="58"/>
        <v>39500</v>
      </c>
      <c r="G143" s="16">
        <f t="shared" si="58"/>
        <v>92151.1</v>
      </c>
      <c r="H143" s="16">
        <f t="shared" si="58"/>
        <v>715</v>
      </c>
      <c r="I143" s="16">
        <f>SUM(I141:I142)</f>
        <v>0</v>
      </c>
      <c r="J143" s="40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  <c r="GS143" s="5"/>
      <c r="GT143" s="5"/>
      <c r="GU143" s="5"/>
      <c r="GV143" s="5"/>
      <c r="GW143" s="5"/>
      <c r="GX143" s="5"/>
      <c r="GY143" s="5"/>
      <c r="GZ143" s="5"/>
      <c r="HA143" s="5"/>
      <c r="HB143" s="5"/>
      <c r="HC143" s="5"/>
      <c r="HD143" s="5"/>
      <c r="HE143" s="5"/>
      <c r="HF143" s="5"/>
      <c r="HG143" s="5"/>
      <c r="HH143" s="5"/>
      <c r="HI143" s="5"/>
      <c r="HJ143" s="5"/>
      <c r="HK143" s="5"/>
      <c r="HL143" s="5"/>
      <c r="HM143" s="5"/>
      <c r="HN143" s="5"/>
      <c r="HO143" s="5"/>
      <c r="HP143" s="5"/>
      <c r="HQ143" s="5"/>
      <c r="HR143" s="5"/>
      <c r="HS143" s="5"/>
    </row>
    <row r="144" spans="1:227" s="6" customFormat="1" ht="30" customHeight="1">
      <c r="A144" s="81" t="s">
        <v>25</v>
      </c>
      <c r="B144" s="89"/>
      <c r="C144" s="74">
        <v>2024</v>
      </c>
      <c r="D144" s="15">
        <f>SUM(E144:I144)</f>
        <v>10215</v>
      </c>
      <c r="E144" s="15">
        <v>0</v>
      </c>
      <c r="F144" s="15">
        <v>9500</v>
      </c>
      <c r="G144" s="15">
        <v>0</v>
      </c>
      <c r="H144" s="15">
        <v>715</v>
      </c>
      <c r="I144" s="15">
        <v>0</v>
      </c>
      <c r="J144" s="42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  <c r="GS144" s="5"/>
      <c r="GT144" s="5"/>
      <c r="GU144" s="5"/>
      <c r="GV144" s="5"/>
      <c r="GW144" s="5"/>
      <c r="GX144" s="5"/>
      <c r="GY144" s="5"/>
      <c r="GZ144" s="5"/>
      <c r="HA144" s="5"/>
      <c r="HB144" s="5"/>
      <c r="HC144" s="5"/>
      <c r="HD144" s="5"/>
      <c r="HE144" s="5"/>
      <c r="HF144" s="5"/>
      <c r="HG144" s="5"/>
      <c r="HH144" s="5"/>
      <c r="HI144" s="5"/>
      <c r="HJ144" s="5"/>
      <c r="HK144" s="5"/>
      <c r="HL144" s="5"/>
      <c r="HM144" s="5"/>
      <c r="HN144" s="5"/>
      <c r="HO144" s="5"/>
      <c r="HP144" s="5"/>
      <c r="HQ144" s="5"/>
      <c r="HR144" s="5"/>
      <c r="HS144" s="5"/>
    </row>
    <row r="145" spans="1:227" s="6" customFormat="1" ht="30" customHeight="1">
      <c r="A145" s="84"/>
      <c r="B145" s="86"/>
      <c r="C145" s="74">
        <v>2026</v>
      </c>
      <c r="D145" s="15">
        <f>SUM(E145:I145)</f>
        <v>122151.1</v>
      </c>
      <c r="E145" s="15">
        <v>0</v>
      </c>
      <c r="F145" s="15">
        <v>30000</v>
      </c>
      <c r="G145" s="15">
        <v>92151.1</v>
      </c>
      <c r="H145" s="15">
        <v>0</v>
      </c>
      <c r="I145" s="15">
        <v>0</v>
      </c>
      <c r="J145" s="42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  <c r="HH145" s="5"/>
      <c r="HI145" s="5"/>
      <c r="HJ145" s="5"/>
      <c r="HK145" s="5"/>
      <c r="HL145" s="5"/>
      <c r="HM145" s="5"/>
      <c r="HN145" s="5"/>
      <c r="HO145" s="5"/>
      <c r="HP145" s="5"/>
      <c r="HQ145" s="5"/>
      <c r="HR145" s="5"/>
      <c r="HS145" s="5"/>
    </row>
    <row r="146" spans="1:227" s="6" customFormat="1" ht="40.5" customHeight="1">
      <c r="A146" s="82"/>
      <c r="B146" s="87"/>
      <c r="C146" s="74" t="s">
        <v>16</v>
      </c>
      <c r="D146" s="15">
        <f t="shared" ref="D146:H146" si="59">SUM(D144:D145)</f>
        <v>132366.1</v>
      </c>
      <c r="E146" s="15">
        <f t="shared" si="59"/>
        <v>0</v>
      </c>
      <c r="F146" s="15">
        <f t="shared" si="59"/>
        <v>39500</v>
      </c>
      <c r="G146" s="15">
        <f t="shared" si="59"/>
        <v>92151.1</v>
      </c>
      <c r="H146" s="15">
        <f t="shared" si="59"/>
        <v>715</v>
      </c>
      <c r="I146" s="15">
        <f>SUM(I144:I145)</f>
        <v>0</v>
      </c>
      <c r="J146" s="42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  <c r="GS146" s="5"/>
      <c r="GT146" s="5"/>
      <c r="GU146" s="5"/>
      <c r="GV146" s="5"/>
      <c r="GW146" s="5"/>
      <c r="GX146" s="5"/>
      <c r="GY146" s="5"/>
      <c r="GZ146" s="5"/>
      <c r="HA146" s="5"/>
      <c r="HB146" s="5"/>
      <c r="HC146" s="5"/>
      <c r="HD146" s="5"/>
      <c r="HE146" s="5"/>
      <c r="HF146" s="5"/>
      <c r="HG146" s="5"/>
      <c r="HH146" s="5"/>
      <c r="HI146" s="5"/>
      <c r="HJ146" s="5"/>
      <c r="HK146" s="5"/>
      <c r="HL146" s="5"/>
      <c r="HM146" s="5"/>
      <c r="HN146" s="5"/>
      <c r="HO146" s="5"/>
      <c r="HP146" s="5"/>
      <c r="HQ146" s="5"/>
      <c r="HR146" s="5"/>
      <c r="HS146" s="5"/>
    </row>
    <row r="147" spans="1:227" s="6" customFormat="1" ht="21.75" customHeight="1">
      <c r="A147" s="78" t="s">
        <v>29</v>
      </c>
      <c r="B147" s="89"/>
      <c r="C147" s="75">
        <v>2024</v>
      </c>
      <c r="D147" s="16">
        <f t="shared" ref="D147:I149" si="60">D151</f>
        <v>4875.3</v>
      </c>
      <c r="E147" s="16">
        <f t="shared" si="60"/>
        <v>729.8</v>
      </c>
      <c r="F147" s="16">
        <f t="shared" si="60"/>
        <v>3804.3</v>
      </c>
      <c r="G147" s="16">
        <f t="shared" si="60"/>
        <v>0</v>
      </c>
      <c r="H147" s="16">
        <f t="shared" si="60"/>
        <v>341.2</v>
      </c>
      <c r="I147" s="16">
        <v>0</v>
      </c>
      <c r="J147" s="40"/>
      <c r="L147" s="56"/>
      <c r="M147" s="3"/>
      <c r="N147" s="56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  <c r="GS147" s="5"/>
      <c r="GT147" s="5"/>
      <c r="GU147" s="5"/>
      <c r="GV147" s="5"/>
      <c r="GW147" s="5"/>
      <c r="GX147" s="5"/>
      <c r="GY147" s="5"/>
      <c r="GZ147" s="5"/>
      <c r="HA147" s="5"/>
      <c r="HB147" s="5"/>
      <c r="HC147" s="5"/>
      <c r="HD147" s="5"/>
      <c r="HE147" s="5"/>
      <c r="HF147" s="5"/>
      <c r="HG147" s="5"/>
      <c r="HH147" s="5"/>
      <c r="HI147" s="5"/>
      <c r="HJ147" s="5"/>
      <c r="HK147" s="5"/>
      <c r="HL147" s="5"/>
      <c r="HM147" s="5"/>
      <c r="HN147" s="5"/>
      <c r="HO147" s="5"/>
      <c r="HP147" s="5"/>
      <c r="HQ147" s="5"/>
      <c r="HR147" s="5"/>
      <c r="HS147" s="5"/>
    </row>
    <row r="148" spans="1:227" s="6" customFormat="1" ht="16.5" customHeight="1">
      <c r="A148" s="88"/>
      <c r="B148" s="86"/>
      <c r="C148" s="75">
        <v>2025</v>
      </c>
      <c r="D148" s="16">
        <f>D152</f>
        <v>2781.7</v>
      </c>
      <c r="E148" s="16">
        <f t="shared" si="60"/>
        <v>249.5</v>
      </c>
      <c r="F148" s="16">
        <f t="shared" si="60"/>
        <v>1732.8</v>
      </c>
      <c r="G148" s="16">
        <f t="shared" si="60"/>
        <v>0</v>
      </c>
      <c r="H148" s="16">
        <f t="shared" si="60"/>
        <v>799.4</v>
      </c>
      <c r="I148" s="16">
        <f>I152</f>
        <v>0</v>
      </c>
      <c r="J148" s="40"/>
      <c r="K148" s="40"/>
      <c r="L148" s="53"/>
      <c r="M148" s="53"/>
      <c r="N148" s="53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  <c r="FS148" s="5"/>
      <c r="FT148" s="5"/>
      <c r="FU148" s="5"/>
      <c r="FV148" s="5"/>
      <c r="FW148" s="5"/>
      <c r="FX148" s="5"/>
      <c r="FY148" s="5"/>
      <c r="FZ148" s="5"/>
      <c r="GA148" s="5"/>
      <c r="GB148" s="5"/>
      <c r="GC148" s="5"/>
      <c r="GD148" s="5"/>
      <c r="GE148" s="5"/>
      <c r="GF148" s="5"/>
      <c r="GG148" s="5"/>
      <c r="GH148" s="5"/>
      <c r="GI148" s="5"/>
      <c r="GJ148" s="5"/>
      <c r="GK148" s="5"/>
      <c r="GL148" s="5"/>
      <c r="GM148" s="5"/>
      <c r="GN148" s="5"/>
      <c r="GO148" s="5"/>
      <c r="GP148" s="5"/>
      <c r="GQ148" s="5"/>
      <c r="GR148" s="5"/>
      <c r="GS148" s="5"/>
      <c r="GT148" s="5"/>
      <c r="GU148" s="5"/>
      <c r="GV148" s="5"/>
      <c r="GW148" s="5"/>
      <c r="GX148" s="5"/>
      <c r="GY148" s="5"/>
      <c r="GZ148" s="5"/>
      <c r="HA148" s="5"/>
      <c r="HB148" s="5"/>
      <c r="HC148" s="5"/>
      <c r="HD148" s="5"/>
      <c r="HE148" s="5"/>
      <c r="HF148" s="5"/>
      <c r="HG148" s="5"/>
      <c r="HH148" s="5"/>
      <c r="HI148" s="5"/>
      <c r="HJ148" s="5"/>
      <c r="HK148" s="5"/>
      <c r="HL148" s="5"/>
      <c r="HM148" s="5"/>
      <c r="HN148" s="5"/>
      <c r="HO148" s="5"/>
      <c r="HP148" s="5"/>
      <c r="HQ148" s="5"/>
      <c r="HR148" s="5"/>
      <c r="HS148" s="5"/>
    </row>
    <row r="149" spans="1:227" s="6" customFormat="1" ht="20.25" customHeight="1">
      <c r="A149" s="88"/>
      <c r="B149" s="86"/>
      <c r="C149" s="75">
        <v>2026</v>
      </c>
      <c r="D149" s="16">
        <f>D153</f>
        <v>1171.5</v>
      </c>
      <c r="E149" s="16">
        <f t="shared" si="60"/>
        <v>0</v>
      </c>
      <c r="F149" s="16">
        <f t="shared" si="60"/>
        <v>0</v>
      </c>
      <c r="G149" s="16">
        <f t="shared" si="60"/>
        <v>0</v>
      </c>
      <c r="H149" s="16">
        <f t="shared" si="60"/>
        <v>1171.5</v>
      </c>
      <c r="I149" s="16">
        <f t="shared" si="60"/>
        <v>0</v>
      </c>
      <c r="J149" s="40"/>
      <c r="K149" s="40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  <c r="GM149" s="5"/>
      <c r="GN149" s="5"/>
      <c r="GO149" s="5"/>
      <c r="GP149" s="5"/>
      <c r="GQ149" s="5"/>
      <c r="GR149" s="5"/>
      <c r="GS149" s="5"/>
      <c r="GT149" s="5"/>
      <c r="GU149" s="5"/>
      <c r="GV149" s="5"/>
      <c r="GW149" s="5"/>
      <c r="GX149" s="5"/>
      <c r="GY149" s="5"/>
      <c r="GZ149" s="5"/>
      <c r="HA149" s="5"/>
      <c r="HB149" s="5"/>
      <c r="HC149" s="5"/>
      <c r="HD149" s="5"/>
      <c r="HE149" s="5"/>
      <c r="HF149" s="5"/>
      <c r="HG149" s="5"/>
      <c r="HH149" s="5"/>
      <c r="HI149" s="5"/>
      <c r="HJ149" s="5"/>
      <c r="HK149" s="5"/>
      <c r="HL149" s="5"/>
      <c r="HM149" s="5"/>
      <c r="HN149" s="5"/>
      <c r="HO149" s="5"/>
      <c r="HP149" s="5"/>
      <c r="HQ149" s="5"/>
      <c r="HR149" s="5"/>
      <c r="HS149" s="5"/>
    </row>
    <row r="150" spans="1:227" s="6" customFormat="1" ht="18" customHeight="1">
      <c r="A150" s="79"/>
      <c r="B150" s="87"/>
      <c r="C150" s="75" t="s">
        <v>16</v>
      </c>
      <c r="D150" s="16">
        <f t="shared" ref="D150:I150" si="61">SUM(D147:D149)</f>
        <v>8828.5</v>
      </c>
      <c r="E150" s="16">
        <f t="shared" si="61"/>
        <v>979.3</v>
      </c>
      <c r="F150" s="16">
        <f t="shared" si="61"/>
        <v>5537.1</v>
      </c>
      <c r="G150" s="16">
        <f t="shared" si="61"/>
        <v>0</v>
      </c>
      <c r="H150" s="16">
        <f t="shared" si="61"/>
        <v>2312.1</v>
      </c>
      <c r="I150" s="16">
        <f t="shared" si="61"/>
        <v>0</v>
      </c>
      <c r="J150" s="40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  <c r="FV150" s="5"/>
      <c r="FW150" s="5"/>
      <c r="FX150" s="5"/>
      <c r="FY150" s="5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  <c r="GM150" s="5"/>
      <c r="GN150" s="5"/>
      <c r="GO150" s="5"/>
      <c r="GP150" s="5"/>
      <c r="GQ150" s="5"/>
      <c r="GR150" s="5"/>
      <c r="GS150" s="5"/>
      <c r="GT150" s="5"/>
      <c r="GU150" s="5"/>
      <c r="GV150" s="5"/>
      <c r="GW150" s="5"/>
      <c r="GX150" s="5"/>
      <c r="GY150" s="5"/>
      <c r="GZ150" s="5"/>
      <c r="HA150" s="5"/>
      <c r="HB150" s="5"/>
      <c r="HC150" s="5"/>
      <c r="HD150" s="5"/>
      <c r="HE150" s="5"/>
      <c r="HF150" s="5"/>
      <c r="HG150" s="5"/>
      <c r="HH150" s="5"/>
      <c r="HI150" s="5"/>
      <c r="HJ150" s="5"/>
      <c r="HK150" s="5"/>
      <c r="HL150" s="5"/>
      <c r="HM150" s="5"/>
      <c r="HN150" s="5"/>
      <c r="HO150" s="5"/>
      <c r="HP150" s="5"/>
      <c r="HQ150" s="5"/>
      <c r="HR150" s="5"/>
      <c r="HS150" s="5"/>
    </row>
    <row r="151" spans="1:227" s="6" customFormat="1" ht="18.75" customHeight="1">
      <c r="A151" s="81" t="s">
        <v>30</v>
      </c>
      <c r="B151" s="89"/>
      <c r="C151" s="74">
        <v>2024</v>
      </c>
      <c r="D151" s="15">
        <f>SUM(E151:I151)</f>
        <v>4875.3</v>
      </c>
      <c r="E151" s="15">
        <v>729.8</v>
      </c>
      <c r="F151" s="15">
        <v>3804.3</v>
      </c>
      <c r="G151" s="15">
        <v>0</v>
      </c>
      <c r="H151" s="15">
        <v>341.2</v>
      </c>
      <c r="I151" s="15">
        <v>0</v>
      </c>
      <c r="J151" s="42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  <c r="GM151" s="5"/>
      <c r="GN151" s="5"/>
      <c r="GO151" s="5"/>
      <c r="GP151" s="5"/>
      <c r="GQ151" s="5"/>
      <c r="GR151" s="5"/>
      <c r="GS151" s="5"/>
      <c r="GT151" s="5"/>
      <c r="GU151" s="5"/>
      <c r="GV151" s="5"/>
      <c r="GW151" s="5"/>
      <c r="GX151" s="5"/>
      <c r="GY151" s="5"/>
      <c r="GZ151" s="5"/>
      <c r="HA151" s="5"/>
      <c r="HB151" s="5"/>
      <c r="HC151" s="5"/>
      <c r="HD151" s="5"/>
      <c r="HE151" s="5"/>
      <c r="HF151" s="5"/>
      <c r="HG151" s="5"/>
      <c r="HH151" s="5"/>
      <c r="HI151" s="5"/>
      <c r="HJ151" s="5"/>
      <c r="HK151" s="5"/>
      <c r="HL151" s="5"/>
      <c r="HM151" s="5"/>
      <c r="HN151" s="5"/>
      <c r="HO151" s="5"/>
      <c r="HP151" s="5"/>
      <c r="HQ151" s="5"/>
      <c r="HR151" s="5"/>
      <c r="HS151" s="5"/>
    </row>
    <row r="152" spans="1:227" s="6" customFormat="1" ht="19.5" customHeight="1">
      <c r="A152" s="84"/>
      <c r="B152" s="86"/>
      <c r="C152" s="74">
        <v>2025</v>
      </c>
      <c r="D152" s="15">
        <f>SUM(E152:I152)</f>
        <v>2781.7</v>
      </c>
      <c r="E152" s="15">
        <v>249.5</v>
      </c>
      <c r="F152" s="15">
        <v>1732.8</v>
      </c>
      <c r="G152" s="15">
        <v>0</v>
      </c>
      <c r="H152" s="15">
        <v>799.4</v>
      </c>
      <c r="I152" s="15">
        <v>0</v>
      </c>
      <c r="J152" s="42"/>
      <c r="K152" s="42"/>
      <c r="L152" s="53"/>
      <c r="M152" s="53"/>
      <c r="N152" s="53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  <c r="GM152" s="5"/>
      <c r="GN152" s="5"/>
      <c r="GO152" s="5"/>
      <c r="GP152" s="5"/>
      <c r="GQ152" s="5"/>
      <c r="GR152" s="5"/>
      <c r="GS152" s="5"/>
      <c r="GT152" s="5"/>
      <c r="GU152" s="5"/>
      <c r="GV152" s="5"/>
      <c r="GW152" s="5"/>
      <c r="GX152" s="5"/>
      <c r="GY152" s="5"/>
      <c r="GZ152" s="5"/>
      <c r="HA152" s="5"/>
      <c r="HB152" s="5"/>
      <c r="HC152" s="5"/>
      <c r="HD152" s="5"/>
      <c r="HE152" s="5"/>
      <c r="HF152" s="5"/>
      <c r="HG152" s="5"/>
      <c r="HH152" s="5"/>
      <c r="HI152" s="5"/>
      <c r="HJ152" s="5"/>
      <c r="HK152" s="5"/>
      <c r="HL152" s="5"/>
      <c r="HM152" s="5"/>
      <c r="HN152" s="5"/>
      <c r="HO152" s="5"/>
      <c r="HP152" s="5"/>
      <c r="HQ152" s="5"/>
      <c r="HR152" s="5"/>
      <c r="HS152" s="5"/>
    </row>
    <row r="153" spans="1:227" s="6" customFormat="1" ht="20.25" customHeight="1">
      <c r="A153" s="84"/>
      <c r="B153" s="86"/>
      <c r="C153" s="74">
        <v>2026</v>
      </c>
      <c r="D153" s="15">
        <f>SUM(E153:I153)</f>
        <v>1171.5</v>
      </c>
      <c r="E153" s="15">
        <v>0</v>
      </c>
      <c r="F153" s="15">
        <v>0</v>
      </c>
      <c r="G153" s="15">
        <v>0</v>
      </c>
      <c r="H153" s="15">
        <f>881.7+289.8</f>
        <v>1171.5</v>
      </c>
      <c r="I153" s="15">
        <v>0</v>
      </c>
      <c r="J153" s="42"/>
      <c r="K153" s="42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  <c r="GS153" s="5"/>
      <c r="GT153" s="5"/>
      <c r="GU153" s="5"/>
      <c r="GV153" s="5"/>
      <c r="GW153" s="5"/>
      <c r="GX153" s="5"/>
      <c r="GY153" s="5"/>
      <c r="GZ153" s="5"/>
      <c r="HA153" s="5"/>
      <c r="HB153" s="5"/>
      <c r="HC153" s="5"/>
      <c r="HD153" s="5"/>
      <c r="HE153" s="5"/>
      <c r="HF153" s="5"/>
      <c r="HG153" s="5"/>
      <c r="HH153" s="5"/>
      <c r="HI153" s="5"/>
      <c r="HJ153" s="5"/>
      <c r="HK153" s="5"/>
      <c r="HL153" s="5"/>
      <c r="HM153" s="5"/>
      <c r="HN153" s="5"/>
      <c r="HO153" s="5"/>
      <c r="HP153" s="5"/>
      <c r="HQ153" s="5"/>
      <c r="HR153" s="5"/>
      <c r="HS153" s="5"/>
    </row>
    <row r="154" spans="1:227" ht="19.5" customHeight="1">
      <c r="A154" s="82"/>
      <c r="B154" s="87"/>
      <c r="C154" s="74" t="s">
        <v>16</v>
      </c>
      <c r="D154" s="15">
        <f t="shared" ref="D154:I154" si="62">SUM(D151:D153)</f>
        <v>8828.5</v>
      </c>
      <c r="E154" s="15">
        <f t="shared" si="62"/>
        <v>979.3</v>
      </c>
      <c r="F154" s="15">
        <f t="shared" si="62"/>
        <v>5537.1</v>
      </c>
      <c r="G154" s="15">
        <f t="shared" si="62"/>
        <v>0</v>
      </c>
      <c r="H154" s="15">
        <f t="shared" si="62"/>
        <v>2312.1</v>
      </c>
      <c r="I154" s="15">
        <f t="shared" si="62"/>
        <v>0</v>
      </c>
      <c r="J154" s="42"/>
    </row>
    <row r="155" spans="1:227" s="6" customFormat="1" ht="21.75" customHeight="1">
      <c r="A155" s="78" t="s">
        <v>53</v>
      </c>
      <c r="B155" s="89"/>
      <c r="C155" s="75">
        <v>2024</v>
      </c>
      <c r="D155" s="16">
        <f t="shared" ref="D155:H155" si="63">D157</f>
        <v>33750</v>
      </c>
      <c r="E155" s="16">
        <f t="shared" si="63"/>
        <v>0</v>
      </c>
      <c r="F155" s="16">
        <f t="shared" si="63"/>
        <v>23796.1</v>
      </c>
      <c r="G155" s="16">
        <f t="shared" si="63"/>
        <v>9953.9</v>
      </c>
      <c r="H155" s="16">
        <f t="shared" si="63"/>
        <v>0</v>
      </c>
      <c r="I155" s="16">
        <v>0</v>
      </c>
      <c r="J155" s="40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  <c r="GB155" s="5"/>
      <c r="GC155" s="5"/>
      <c r="GD155" s="5"/>
      <c r="GE155" s="5"/>
      <c r="GF155" s="5"/>
      <c r="GG155" s="5"/>
      <c r="GH155" s="5"/>
      <c r="GI155" s="5"/>
      <c r="GJ155" s="5"/>
      <c r="GK155" s="5"/>
      <c r="GL155" s="5"/>
      <c r="GM155" s="5"/>
      <c r="GN155" s="5"/>
      <c r="GO155" s="5"/>
      <c r="GP155" s="5"/>
      <c r="GQ155" s="5"/>
      <c r="GR155" s="5"/>
      <c r="GS155" s="5"/>
      <c r="GT155" s="5"/>
      <c r="GU155" s="5"/>
      <c r="GV155" s="5"/>
      <c r="GW155" s="5"/>
      <c r="GX155" s="5"/>
      <c r="GY155" s="5"/>
      <c r="GZ155" s="5"/>
      <c r="HA155" s="5"/>
      <c r="HB155" s="5"/>
      <c r="HC155" s="5"/>
      <c r="HD155" s="5"/>
      <c r="HE155" s="5"/>
      <c r="HF155" s="5"/>
      <c r="HG155" s="5"/>
      <c r="HH155" s="5"/>
      <c r="HI155" s="5"/>
      <c r="HJ155" s="5"/>
      <c r="HK155" s="5"/>
      <c r="HL155" s="5"/>
      <c r="HM155" s="5"/>
      <c r="HN155" s="5"/>
      <c r="HO155" s="5"/>
      <c r="HP155" s="5"/>
      <c r="HQ155" s="5"/>
      <c r="HR155" s="5"/>
      <c r="HS155" s="5"/>
    </row>
    <row r="156" spans="1:227" s="6" customFormat="1" ht="66.75" customHeight="1">
      <c r="A156" s="79"/>
      <c r="B156" s="87"/>
      <c r="C156" s="75" t="s">
        <v>16</v>
      </c>
      <c r="D156" s="16">
        <f t="shared" ref="D156:I156" si="64">SUM(D155:D155)</f>
        <v>33750</v>
      </c>
      <c r="E156" s="16">
        <f t="shared" si="64"/>
        <v>0</v>
      </c>
      <c r="F156" s="16">
        <f t="shared" si="64"/>
        <v>23796.1</v>
      </c>
      <c r="G156" s="16">
        <f t="shared" si="64"/>
        <v>9953.9</v>
      </c>
      <c r="H156" s="16">
        <f t="shared" si="64"/>
        <v>0</v>
      </c>
      <c r="I156" s="16">
        <f t="shared" si="64"/>
        <v>0</v>
      </c>
      <c r="J156" s="40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  <c r="FL156" s="5"/>
      <c r="FM156" s="5"/>
      <c r="FN156" s="5"/>
      <c r="FO156" s="5"/>
      <c r="FP156" s="5"/>
      <c r="FQ156" s="5"/>
      <c r="FR156" s="5"/>
      <c r="FS156" s="5"/>
      <c r="FT156" s="5"/>
      <c r="FU156" s="5"/>
      <c r="FV156" s="5"/>
      <c r="FW156" s="5"/>
      <c r="FX156" s="5"/>
      <c r="FY156" s="5"/>
      <c r="FZ156" s="5"/>
      <c r="GA156" s="5"/>
      <c r="GB156" s="5"/>
      <c r="GC156" s="5"/>
      <c r="GD156" s="5"/>
      <c r="GE156" s="5"/>
      <c r="GF156" s="5"/>
      <c r="GG156" s="5"/>
      <c r="GH156" s="5"/>
      <c r="GI156" s="5"/>
      <c r="GJ156" s="5"/>
      <c r="GK156" s="5"/>
      <c r="GL156" s="5"/>
      <c r="GM156" s="5"/>
      <c r="GN156" s="5"/>
      <c r="GO156" s="5"/>
      <c r="GP156" s="5"/>
      <c r="GQ156" s="5"/>
      <c r="GR156" s="5"/>
      <c r="GS156" s="5"/>
      <c r="GT156" s="5"/>
      <c r="GU156" s="5"/>
      <c r="GV156" s="5"/>
      <c r="GW156" s="5"/>
      <c r="GX156" s="5"/>
      <c r="GY156" s="5"/>
      <c r="GZ156" s="5"/>
      <c r="HA156" s="5"/>
      <c r="HB156" s="5"/>
      <c r="HC156" s="5"/>
      <c r="HD156" s="5"/>
      <c r="HE156" s="5"/>
      <c r="HF156" s="5"/>
      <c r="HG156" s="5"/>
      <c r="HH156" s="5"/>
      <c r="HI156" s="5"/>
      <c r="HJ156" s="5"/>
      <c r="HK156" s="5"/>
      <c r="HL156" s="5"/>
      <c r="HM156" s="5"/>
      <c r="HN156" s="5"/>
      <c r="HO156" s="5"/>
      <c r="HP156" s="5"/>
      <c r="HQ156" s="5"/>
      <c r="HR156" s="5"/>
      <c r="HS156" s="5"/>
    </row>
    <row r="157" spans="1:227" s="6" customFormat="1" ht="24" customHeight="1">
      <c r="A157" s="81" t="s">
        <v>54</v>
      </c>
      <c r="B157" s="89"/>
      <c r="C157" s="74">
        <v>2024</v>
      </c>
      <c r="D157" s="15">
        <f>SUM(E157:I157)</f>
        <v>33750</v>
      </c>
      <c r="E157" s="15">
        <v>0</v>
      </c>
      <c r="F157" s="15">
        <v>23796.1</v>
      </c>
      <c r="G157" s="15">
        <v>9953.9</v>
      </c>
      <c r="H157" s="15">
        <v>0</v>
      </c>
      <c r="I157" s="15">
        <v>0</v>
      </c>
      <c r="J157" s="42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  <c r="FV157" s="5"/>
      <c r="FW157" s="5"/>
      <c r="FX157" s="5"/>
      <c r="FY157" s="5"/>
      <c r="FZ157" s="5"/>
      <c r="GA157" s="5"/>
      <c r="GB157" s="5"/>
      <c r="GC157" s="5"/>
      <c r="GD157" s="5"/>
      <c r="GE157" s="5"/>
      <c r="GF157" s="5"/>
      <c r="GG157" s="5"/>
      <c r="GH157" s="5"/>
      <c r="GI157" s="5"/>
      <c r="GJ157" s="5"/>
      <c r="GK157" s="5"/>
      <c r="GL157" s="5"/>
      <c r="GM157" s="5"/>
      <c r="GN157" s="5"/>
      <c r="GO157" s="5"/>
      <c r="GP157" s="5"/>
      <c r="GQ157" s="5"/>
      <c r="GR157" s="5"/>
      <c r="GS157" s="5"/>
      <c r="GT157" s="5"/>
      <c r="GU157" s="5"/>
      <c r="GV157" s="5"/>
      <c r="GW157" s="5"/>
      <c r="GX157" s="5"/>
      <c r="GY157" s="5"/>
      <c r="GZ157" s="5"/>
      <c r="HA157" s="5"/>
      <c r="HB157" s="5"/>
      <c r="HC157" s="5"/>
      <c r="HD157" s="5"/>
      <c r="HE157" s="5"/>
      <c r="HF157" s="5"/>
      <c r="HG157" s="5"/>
      <c r="HH157" s="5"/>
      <c r="HI157" s="5"/>
      <c r="HJ157" s="5"/>
      <c r="HK157" s="5"/>
      <c r="HL157" s="5"/>
      <c r="HM157" s="5"/>
      <c r="HN157" s="5"/>
      <c r="HO157" s="5"/>
      <c r="HP157" s="5"/>
      <c r="HQ157" s="5"/>
      <c r="HR157" s="5"/>
      <c r="HS157" s="5"/>
    </row>
    <row r="158" spans="1:227" ht="75.75" customHeight="1">
      <c r="A158" s="82"/>
      <c r="B158" s="87"/>
      <c r="C158" s="74" t="s">
        <v>16</v>
      </c>
      <c r="D158" s="15">
        <f t="shared" ref="D158:I158" si="65">SUM(D157:D157)</f>
        <v>33750</v>
      </c>
      <c r="E158" s="15">
        <f t="shared" si="65"/>
        <v>0</v>
      </c>
      <c r="F158" s="15">
        <f t="shared" si="65"/>
        <v>23796.1</v>
      </c>
      <c r="G158" s="15">
        <f t="shared" si="65"/>
        <v>9953.9</v>
      </c>
      <c r="H158" s="15">
        <f t="shared" si="65"/>
        <v>0</v>
      </c>
      <c r="I158" s="15">
        <f t="shared" si="65"/>
        <v>0</v>
      </c>
      <c r="J158" s="42"/>
    </row>
    <row r="159" spans="1:227">
      <c r="A159" s="25" t="s">
        <v>31</v>
      </c>
      <c r="B159" s="26"/>
      <c r="C159" s="27"/>
      <c r="D159" s="28"/>
      <c r="E159" s="28"/>
      <c r="F159" s="28"/>
      <c r="G159" s="28"/>
      <c r="H159" s="28"/>
      <c r="I159" s="29"/>
      <c r="J159" s="40"/>
    </row>
    <row r="160" spans="1:227">
      <c r="A160" s="85" t="s">
        <v>32</v>
      </c>
      <c r="B160" s="80"/>
      <c r="C160" s="75">
        <v>2022</v>
      </c>
      <c r="D160" s="23">
        <f t="shared" ref="D160:D163" si="66">SUM(E160:I160)</f>
        <v>183148.7</v>
      </c>
      <c r="E160" s="23">
        <f t="shared" ref="E160:I161" si="67">E169+E251+E275+E292+E320+E334+E366+E384</f>
        <v>132.1</v>
      </c>
      <c r="F160" s="23">
        <f t="shared" si="67"/>
        <v>4245.3999999999996</v>
      </c>
      <c r="G160" s="23">
        <f t="shared" si="67"/>
        <v>995.7</v>
      </c>
      <c r="H160" s="23">
        <f t="shared" si="67"/>
        <v>177775.5</v>
      </c>
      <c r="I160" s="23">
        <f t="shared" si="67"/>
        <v>0</v>
      </c>
      <c r="J160" s="40"/>
      <c r="K160" s="35"/>
      <c r="L160" s="35"/>
      <c r="M160" s="35"/>
      <c r="N160" s="35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  <c r="FW160" s="4"/>
      <c r="FX160" s="4"/>
      <c r="FY160" s="4"/>
      <c r="FZ160" s="4"/>
      <c r="GA160" s="4"/>
      <c r="GB160" s="4"/>
      <c r="GC160" s="4"/>
      <c r="GD160" s="4"/>
      <c r="GE160" s="4"/>
      <c r="GF160" s="4"/>
      <c r="GG160" s="4"/>
      <c r="GH160" s="4"/>
      <c r="GI160" s="4"/>
      <c r="GJ160" s="4"/>
      <c r="GK160" s="4"/>
      <c r="GL160" s="4"/>
      <c r="GM160" s="4"/>
      <c r="GN160" s="4"/>
      <c r="GO160" s="4"/>
      <c r="GP160" s="4"/>
      <c r="GQ160" s="4"/>
      <c r="GR160" s="4"/>
      <c r="GS160" s="4"/>
      <c r="GT160" s="4"/>
      <c r="GU160" s="4"/>
      <c r="GV160" s="4"/>
      <c r="GW160" s="4"/>
      <c r="GX160" s="4"/>
      <c r="GY160" s="4"/>
      <c r="GZ160" s="4"/>
      <c r="HA160" s="4"/>
      <c r="HB160" s="4"/>
      <c r="HC160" s="4"/>
      <c r="HD160" s="4"/>
      <c r="HE160" s="4"/>
      <c r="HF160" s="4"/>
      <c r="HG160" s="4"/>
      <c r="HH160" s="4"/>
      <c r="HI160" s="4"/>
      <c r="HJ160" s="4"/>
      <c r="HK160" s="4"/>
      <c r="HL160" s="4"/>
      <c r="HM160" s="4"/>
      <c r="HN160" s="4"/>
      <c r="HO160" s="4"/>
      <c r="HP160" s="4"/>
      <c r="HQ160" s="4"/>
      <c r="HR160" s="4"/>
      <c r="HS160" s="4"/>
    </row>
    <row r="161" spans="1:227">
      <c r="A161" s="85"/>
      <c r="B161" s="80"/>
      <c r="C161" s="75">
        <v>2023</v>
      </c>
      <c r="D161" s="23">
        <f t="shared" si="66"/>
        <v>191150.8</v>
      </c>
      <c r="E161" s="23">
        <f t="shared" si="67"/>
        <v>204.2</v>
      </c>
      <c r="F161" s="23">
        <f t="shared" si="67"/>
        <v>5375.6</v>
      </c>
      <c r="G161" s="23">
        <f t="shared" si="67"/>
        <v>12769.400000000001</v>
      </c>
      <c r="H161" s="23">
        <f t="shared" si="67"/>
        <v>172801.59999999998</v>
      </c>
      <c r="I161" s="23">
        <f t="shared" si="67"/>
        <v>0</v>
      </c>
      <c r="J161" s="40"/>
      <c r="K161" s="35"/>
      <c r="L161" s="35"/>
      <c r="M161" s="35"/>
      <c r="N161" s="35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  <c r="FU161" s="4"/>
      <c r="FV161" s="4"/>
      <c r="FW161" s="4"/>
      <c r="FX161" s="4"/>
      <c r="FY161" s="4"/>
      <c r="FZ161" s="4"/>
      <c r="GA161" s="4"/>
      <c r="GB161" s="4"/>
      <c r="GC161" s="4"/>
      <c r="GD161" s="4"/>
      <c r="GE161" s="4"/>
      <c r="GF161" s="4"/>
      <c r="GG161" s="4"/>
      <c r="GH161" s="4"/>
      <c r="GI161" s="4"/>
      <c r="GJ161" s="4"/>
      <c r="GK161" s="4"/>
      <c r="GL161" s="4"/>
      <c r="GM161" s="4"/>
      <c r="GN161" s="4"/>
      <c r="GO161" s="4"/>
      <c r="GP161" s="4"/>
      <c r="GQ161" s="4"/>
      <c r="GR161" s="4"/>
      <c r="GS161" s="4"/>
      <c r="GT161" s="4"/>
      <c r="GU161" s="4"/>
      <c r="GV161" s="4"/>
      <c r="GW161" s="4"/>
      <c r="GX161" s="4"/>
      <c r="GY161" s="4"/>
      <c r="GZ161" s="4"/>
      <c r="HA161" s="4"/>
      <c r="HB161" s="4"/>
      <c r="HC161" s="4"/>
      <c r="HD161" s="4"/>
      <c r="HE161" s="4"/>
      <c r="HF161" s="4"/>
      <c r="HG161" s="4"/>
      <c r="HH161" s="4"/>
      <c r="HI161" s="4"/>
      <c r="HJ161" s="4"/>
      <c r="HK161" s="4"/>
      <c r="HL161" s="4"/>
      <c r="HM161" s="4"/>
      <c r="HN161" s="4"/>
      <c r="HO161" s="4"/>
      <c r="HP161" s="4"/>
      <c r="HQ161" s="4"/>
      <c r="HR161" s="4"/>
      <c r="HS161" s="4"/>
    </row>
    <row r="162" spans="1:227">
      <c r="A162" s="85"/>
      <c r="B162" s="80"/>
      <c r="C162" s="75">
        <v>2024</v>
      </c>
      <c r="D162" s="23">
        <f t="shared" si="66"/>
        <v>268046.2</v>
      </c>
      <c r="E162" s="23">
        <f>E171+E253+E277+E294+E322+E336+E386</f>
        <v>0</v>
      </c>
      <c r="F162" s="23">
        <f>F171+F253+F277+F294+F322+F336+F386</f>
        <v>3061.2</v>
      </c>
      <c r="G162" s="23">
        <f>G171+G253+G277+G294+G322+G336+G386</f>
        <v>81831.7</v>
      </c>
      <c r="H162" s="23">
        <f>H171+H253+H277+H294+H322+H336+H386</f>
        <v>173153.30000000002</v>
      </c>
      <c r="I162" s="23">
        <f>I171+I253+I277+I294+I322+I336+I386</f>
        <v>10000</v>
      </c>
      <c r="J162" s="40"/>
      <c r="K162" s="35"/>
      <c r="L162" s="56"/>
      <c r="M162" s="3"/>
      <c r="N162" s="56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/>
      <c r="FT162" s="4"/>
      <c r="FU162" s="4"/>
      <c r="FV162" s="4"/>
      <c r="FW162" s="4"/>
      <c r="FX162" s="4"/>
      <c r="FY162" s="4"/>
      <c r="FZ162" s="4"/>
      <c r="GA162" s="4"/>
      <c r="GB162" s="4"/>
      <c r="GC162" s="4"/>
      <c r="GD162" s="4"/>
      <c r="GE162" s="4"/>
      <c r="GF162" s="4"/>
      <c r="GG162" s="4"/>
      <c r="GH162" s="4"/>
      <c r="GI162" s="4"/>
      <c r="GJ162" s="4"/>
      <c r="GK162" s="4"/>
      <c r="GL162" s="4"/>
      <c r="GM162" s="4"/>
      <c r="GN162" s="4"/>
      <c r="GO162" s="4"/>
      <c r="GP162" s="4"/>
      <c r="GQ162" s="4"/>
      <c r="GR162" s="4"/>
      <c r="GS162" s="4"/>
      <c r="GT162" s="4"/>
      <c r="GU162" s="4"/>
      <c r="GV162" s="4"/>
      <c r="GW162" s="4"/>
      <c r="GX162" s="4"/>
      <c r="GY162" s="4"/>
      <c r="GZ162" s="4"/>
      <c r="HA162" s="4"/>
      <c r="HB162" s="4"/>
      <c r="HC162" s="4"/>
      <c r="HD162" s="4"/>
      <c r="HE162" s="4"/>
      <c r="HF162" s="4"/>
      <c r="HG162" s="4"/>
      <c r="HH162" s="4"/>
      <c r="HI162" s="4"/>
      <c r="HJ162" s="4"/>
      <c r="HK162" s="4"/>
      <c r="HL162" s="4"/>
      <c r="HM162" s="4"/>
      <c r="HN162" s="4"/>
      <c r="HO162" s="4"/>
      <c r="HP162" s="4"/>
      <c r="HQ162" s="4"/>
      <c r="HR162" s="4"/>
      <c r="HS162" s="4"/>
    </row>
    <row r="163" spans="1:227">
      <c r="A163" s="85"/>
      <c r="B163" s="80"/>
      <c r="C163" s="75">
        <v>2025</v>
      </c>
      <c r="D163" s="23">
        <f t="shared" si="66"/>
        <v>269011.5</v>
      </c>
      <c r="E163" s="23">
        <f t="shared" ref="E163:I163" si="68">E172+E254+E278+E295+E323+E337+E368+E387</f>
        <v>0</v>
      </c>
      <c r="F163" s="23">
        <f t="shared" si="68"/>
        <v>3024.2</v>
      </c>
      <c r="G163" s="23">
        <f t="shared" si="68"/>
        <v>82883</v>
      </c>
      <c r="H163" s="23">
        <f t="shared" si="68"/>
        <v>176104.3</v>
      </c>
      <c r="I163" s="23">
        <f t="shared" si="68"/>
        <v>7000</v>
      </c>
      <c r="J163" s="40"/>
      <c r="K163" s="40"/>
      <c r="L163" s="58"/>
      <c r="M163" s="58"/>
      <c r="N163" s="58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/>
      <c r="FV163" s="4"/>
      <c r="FW163" s="4"/>
      <c r="FX163" s="4"/>
      <c r="FY163" s="4"/>
      <c r="FZ163" s="4"/>
      <c r="GA163" s="4"/>
      <c r="GB163" s="4"/>
      <c r="GC163" s="4"/>
      <c r="GD163" s="4"/>
      <c r="GE163" s="4"/>
      <c r="GF163" s="4"/>
      <c r="GG163" s="4"/>
      <c r="GH163" s="4"/>
      <c r="GI163" s="4"/>
      <c r="GJ163" s="4"/>
      <c r="GK163" s="4"/>
      <c r="GL163" s="4"/>
      <c r="GM163" s="4"/>
      <c r="GN163" s="4"/>
      <c r="GO163" s="4"/>
      <c r="GP163" s="4"/>
      <c r="GQ163" s="4"/>
      <c r="GR163" s="4"/>
      <c r="GS163" s="4"/>
      <c r="GT163" s="4"/>
      <c r="GU163" s="4"/>
      <c r="GV163" s="4"/>
      <c r="GW163" s="4"/>
      <c r="GX163" s="4"/>
      <c r="GY163" s="4"/>
      <c r="GZ163" s="4"/>
      <c r="HA163" s="4"/>
      <c r="HB163" s="4"/>
      <c r="HC163" s="4"/>
      <c r="HD163" s="4"/>
      <c r="HE163" s="4"/>
      <c r="HF163" s="4"/>
      <c r="HG163" s="4"/>
      <c r="HH163" s="4"/>
      <c r="HI163" s="4"/>
      <c r="HJ163" s="4"/>
      <c r="HK163" s="4"/>
      <c r="HL163" s="4"/>
      <c r="HM163" s="4"/>
      <c r="HN163" s="4"/>
      <c r="HO163" s="4"/>
      <c r="HP163" s="4"/>
      <c r="HQ163" s="4"/>
      <c r="HR163" s="4"/>
      <c r="HS163" s="4"/>
    </row>
    <row r="164" spans="1:227">
      <c r="A164" s="85"/>
      <c r="B164" s="80"/>
      <c r="C164" s="75">
        <v>2026</v>
      </c>
      <c r="D164" s="23">
        <f>SUM(E164:I164)</f>
        <v>238466.00000000003</v>
      </c>
      <c r="E164" s="23">
        <f t="shared" ref="E164:I164" si="69">E173+E255+E279+E296+E338+E388</f>
        <v>0</v>
      </c>
      <c r="F164" s="23">
        <f t="shared" si="69"/>
        <v>3054.3</v>
      </c>
      <c r="G164" s="23">
        <f t="shared" si="69"/>
        <v>25682.800000000003</v>
      </c>
      <c r="H164" s="23">
        <f t="shared" si="69"/>
        <v>203728.90000000002</v>
      </c>
      <c r="I164" s="23">
        <f t="shared" si="69"/>
        <v>6000</v>
      </c>
      <c r="J164" s="40"/>
      <c r="K164" s="40"/>
      <c r="L164" s="35"/>
      <c r="M164" s="35"/>
      <c r="N164" s="35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  <c r="FW164" s="4"/>
      <c r="FX164" s="4"/>
      <c r="FY164" s="4"/>
      <c r="FZ164" s="4"/>
      <c r="GA164" s="4"/>
      <c r="GB164" s="4"/>
      <c r="GC164" s="4"/>
      <c r="GD164" s="4"/>
      <c r="GE164" s="4"/>
      <c r="GF164" s="4"/>
      <c r="GG164" s="4"/>
      <c r="GH164" s="4"/>
      <c r="GI164" s="4"/>
      <c r="GJ164" s="4"/>
      <c r="GK164" s="4"/>
      <c r="GL164" s="4"/>
      <c r="GM164" s="4"/>
      <c r="GN164" s="4"/>
      <c r="GO164" s="4"/>
      <c r="GP164" s="4"/>
      <c r="GQ164" s="4"/>
      <c r="GR164" s="4"/>
      <c r="GS164" s="4"/>
      <c r="GT164" s="4"/>
      <c r="GU164" s="4"/>
      <c r="GV164" s="4"/>
      <c r="GW164" s="4"/>
      <c r="GX164" s="4"/>
      <c r="GY164" s="4"/>
      <c r="GZ164" s="4"/>
      <c r="HA164" s="4"/>
      <c r="HB164" s="4"/>
      <c r="HC164" s="4"/>
      <c r="HD164" s="4"/>
      <c r="HE164" s="4"/>
      <c r="HF164" s="4"/>
      <c r="HG164" s="4"/>
      <c r="HH164" s="4"/>
      <c r="HI164" s="4"/>
      <c r="HJ164" s="4"/>
      <c r="HK164" s="4"/>
      <c r="HL164" s="4"/>
      <c r="HM164" s="4"/>
      <c r="HN164" s="4"/>
      <c r="HO164" s="4"/>
      <c r="HP164" s="4"/>
      <c r="HQ164" s="4"/>
      <c r="HR164" s="4"/>
      <c r="HS164" s="4"/>
    </row>
    <row r="165" spans="1:227">
      <c r="A165" s="85"/>
      <c r="B165" s="80"/>
      <c r="C165" s="75">
        <v>2027</v>
      </c>
      <c r="D165" s="23">
        <f>SUM(E165:I165)</f>
        <v>169283.1</v>
      </c>
      <c r="E165" s="23">
        <f t="shared" ref="E165:I165" si="70">E174+E256+E280+E339+E389+E401</f>
        <v>0</v>
      </c>
      <c r="F165" s="23">
        <f t="shared" si="70"/>
        <v>0</v>
      </c>
      <c r="G165" s="23">
        <f t="shared" si="70"/>
        <v>0</v>
      </c>
      <c r="H165" s="23">
        <f t="shared" si="70"/>
        <v>169283.1</v>
      </c>
      <c r="I165" s="23">
        <f t="shared" si="70"/>
        <v>0</v>
      </c>
      <c r="J165" s="40"/>
      <c r="K165" s="40"/>
      <c r="L165" s="35"/>
      <c r="M165" s="35"/>
      <c r="N165" s="35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  <c r="FR165" s="4"/>
      <c r="FS165" s="4"/>
      <c r="FT165" s="4"/>
      <c r="FU165" s="4"/>
      <c r="FV165" s="4"/>
      <c r="FW165" s="4"/>
      <c r="FX165" s="4"/>
      <c r="FY165" s="4"/>
      <c r="FZ165" s="4"/>
      <c r="GA165" s="4"/>
      <c r="GB165" s="4"/>
      <c r="GC165" s="4"/>
      <c r="GD165" s="4"/>
      <c r="GE165" s="4"/>
      <c r="GF165" s="4"/>
      <c r="GG165" s="4"/>
      <c r="GH165" s="4"/>
      <c r="GI165" s="4"/>
      <c r="GJ165" s="4"/>
      <c r="GK165" s="4"/>
      <c r="GL165" s="4"/>
      <c r="GM165" s="4"/>
      <c r="GN165" s="4"/>
      <c r="GO165" s="4"/>
      <c r="GP165" s="4"/>
      <c r="GQ165" s="4"/>
      <c r="GR165" s="4"/>
      <c r="GS165" s="4"/>
      <c r="GT165" s="4"/>
      <c r="GU165" s="4"/>
      <c r="GV165" s="4"/>
      <c r="GW165" s="4"/>
      <c r="GX165" s="4"/>
      <c r="GY165" s="4"/>
      <c r="GZ165" s="4"/>
      <c r="HA165" s="4"/>
      <c r="HB165" s="4"/>
      <c r="HC165" s="4"/>
      <c r="HD165" s="4"/>
      <c r="HE165" s="4"/>
      <c r="HF165" s="4"/>
      <c r="HG165" s="4"/>
      <c r="HH165" s="4"/>
      <c r="HI165" s="4"/>
      <c r="HJ165" s="4"/>
      <c r="HK165" s="4"/>
      <c r="HL165" s="4"/>
      <c r="HM165" s="4"/>
      <c r="HN165" s="4"/>
      <c r="HO165" s="4"/>
      <c r="HP165" s="4"/>
      <c r="HQ165" s="4"/>
      <c r="HR165" s="4"/>
      <c r="HS165" s="4"/>
    </row>
    <row r="166" spans="1:227">
      <c r="A166" s="85"/>
      <c r="B166" s="80"/>
      <c r="C166" s="75">
        <v>2028</v>
      </c>
      <c r="D166" s="64">
        <f>SUM(E166:I166)</f>
        <v>177573.3</v>
      </c>
      <c r="E166" s="64">
        <f t="shared" ref="E166:H166" si="71">E175+E257+E281+E340+E390</f>
        <v>0</v>
      </c>
      <c r="F166" s="64">
        <f t="shared" si="71"/>
        <v>0</v>
      </c>
      <c r="G166" s="64">
        <f t="shared" si="71"/>
        <v>0</v>
      </c>
      <c r="H166" s="64">
        <f t="shared" si="71"/>
        <v>177573.3</v>
      </c>
      <c r="I166" s="64">
        <f>I175+I257+I281+I340+I390</f>
        <v>0</v>
      </c>
      <c r="J166" s="40"/>
      <c r="K166" s="40"/>
      <c r="L166" s="35"/>
      <c r="M166" s="35"/>
      <c r="N166" s="35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4"/>
      <c r="GA166" s="4"/>
      <c r="GB166" s="4"/>
      <c r="GC166" s="4"/>
      <c r="GD166" s="4"/>
      <c r="GE166" s="4"/>
      <c r="GF166" s="4"/>
      <c r="GG166" s="4"/>
      <c r="GH166" s="4"/>
      <c r="GI166" s="4"/>
      <c r="GJ166" s="4"/>
      <c r="GK166" s="4"/>
      <c r="GL166" s="4"/>
      <c r="GM166" s="4"/>
      <c r="GN166" s="4"/>
      <c r="GO166" s="4"/>
      <c r="GP166" s="4"/>
      <c r="GQ166" s="4"/>
      <c r="GR166" s="4"/>
      <c r="GS166" s="4"/>
      <c r="GT166" s="4"/>
      <c r="GU166" s="4"/>
      <c r="GV166" s="4"/>
      <c r="GW166" s="4"/>
      <c r="GX166" s="4"/>
      <c r="GY166" s="4"/>
      <c r="GZ166" s="4"/>
      <c r="HA166" s="4"/>
      <c r="HB166" s="4"/>
      <c r="HC166" s="4"/>
      <c r="HD166" s="4"/>
      <c r="HE166" s="4"/>
      <c r="HF166" s="4"/>
      <c r="HG166" s="4"/>
      <c r="HH166" s="4"/>
      <c r="HI166" s="4"/>
      <c r="HJ166" s="4"/>
      <c r="HK166" s="4"/>
      <c r="HL166" s="4"/>
      <c r="HM166" s="4"/>
      <c r="HN166" s="4"/>
      <c r="HO166" s="4"/>
      <c r="HP166" s="4"/>
      <c r="HQ166" s="4"/>
      <c r="HR166" s="4"/>
      <c r="HS166" s="4"/>
    </row>
    <row r="167" spans="1:227">
      <c r="A167" s="85"/>
      <c r="B167" s="80"/>
      <c r="C167" s="75" t="s">
        <v>16</v>
      </c>
      <c r="D167" s="23">
        <f t="shared" ref="D167:H167" si="72">SUM(D160:D166)</f>
        <v>1496679.6</v>
      </c>
      <c r="E167" s="23">
        <f t="shared" si="72"/>
        <v>336.29999999999995</v>
      </c>
      <c r="F167" s="23">
        <f t="shared" si="72"/>
        <v>18760.7</v>
      </c>
      <c r="G167" s="23">
        <f t="shared" si="72"/>
        <v>204162.59999999998</v>
      </c>
      <c r="H167" s="23">
        <f t="shared" si="72"/>
        <v>1250420</v>
      </c>
      <c r="I167" s="23">
        <f>SUM(I160:I166)</f>
        <v>23000</v>
      </c>
      <c r="J167" s="40"/>
      <c r="K167" s="35"/>
      <c r="L167" s="35"/>
      <c r="M167" s="35"/>
      <c r="N167" s="35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  <c r="FW167" s="4"/>
      <c r="FX167" s="4"/>
      <c r="FY167" s="4"/>
      <c r="FZ167" s="4"/>
      <c r="GA167" s="4"/>
      <c r="GB167" s="4"/>
      <c r="GC167" s="4"/>
      <c r="GD167" s="4"/>
      <c r="GE167" s="4"/>
      <c r="GF167" s="4"/>
      <c r="GG167" s="4"/>
      <c r="GH167" s="4"/>
      <c r="GI167" s="4"/>
      <c r="GJ167" s="4"/>
      <c r="GK167" s="4"/>
      <c r="GL167" s="4"/>
      <c r="GM167" s="4"/>
      <c r="GN167" s="4"/>
      <c r="GO167" s="4"/>
      <c r="GP167" s="4"/>
      <c r="GQ167" s="4"/>
      <c r="GR167" s="4"/>
      <c r="GS167" s="4"/>
      <c r="GT167" s="4"/>
      <c r="GU167" s="4"/>
      <c r="GV167" s="4"/>
      <c r="GW167" s="4"/>
      <c r="GX167" s="4"/>
      <c r="GY167" s="4"/>
      <c r="GZ167" s="4"/>
      <c r="HA167" s="4"/>
      <c r="HB167" s="4"/>
      <c r="HC167" s="4"/>
      <c r="HD167" s="4"/>
      <c r="HE167" s="4"/>
      <c r="HF167" s="4"/>
      <c r="HG167" s="4"/>
      <c r="HH167" s="4"/>
      <c r="HI167" s="4"/>
      <c r="HJ167" s="4"/>
      <c r="HK167" s="4"/>
      <c r="HL167" s="4"/>
      <c r="HM167" s="4"/>
      <c r="HN167" s="4"/>
      <c r="HO167" s="4"/>
      <c r="HP167" s="4"/>
      <c r="HQ167" s="4"/>
      <c r="HR167" s="4"/>
      <c r="HS167" s="4"/>
    </row>
    <row r="168" spans="1:227">
      <c r="A168" s="76" t="s">
        <v>70</v>
      </c>
      <c r="B168" s="18"/>
      <c r="C168" s="18"/>
      <c r="D168" s="19"/>
      <c r="E168" s="20"/>
      <c r="F168" s="20"/>
      <c r="G168" s="20"/>
      <c r="H168" s="20"/>
      <c r="I168" s="21"/>
      <c r="J168" s="42"/>
    </row>
    <row r="169" spans="1:227">
      <c r="A169" s="85" t="s">
        <v>16</v>
      </c>
      <c r="B169" s="80"/>
      <c r="C169" s="75">
        <v>2022</v>
      </c>
      <c r="D169" s="16">
        <f t="shared" ref="D169:I170" si="73">D177+D185+D193+D201+D205+D213+D222+D225+D228+D231+D234+D240</f>
        <v>116103.9</v>
      </c>
      <c r="E169" s="16">
        <f t="shared" si="73"/>
        <v>0</v>
      </c>
      <c r="F169" s="16">
        <f t="shared" si="73"/>
        <v>3164.1</v>
      </c>
      <c r="G169" s="16">
        <f t="shared" si="73"/>
        <v>0</v>
      </c>
      <c r="H169" s="16">
        <f t="shared" si="73"/>
        <v>112939.79999999999</v>
      </c>
      <c r="I169" s="16">
        <f t="shared" si="73"/>
        <v>0</v>
      </c>
      <c r="J169" s="40"/>
      <c r="K169" s="35"/>
      <c r="L169" s="35"/>
      <c r="M169" s="35"/>
      <c r="N169" s="35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  <c r="FW169" s="4"/>
      <c r="FX169" s="4"/>
      <c r="FY169" s="4"/>
      <c r="FZ169" s="4"/>
      <c r="GA169" s="4"/>
      <c r="GB169" s="4"/>
      <c r="GC169" s="4"/>
      <c r="GD169" s="4"/>
      <c r="GE169" s="4"/>
      <c r="GF169" s="4"/>
      <c r="GG169" s="4"/>
      <c r="GH169" s="4"/>
      <c r="GI169" s="4"/>
      <c r="GJ169" s="4"/>
      <c r="GK169" s="4"/>
      <c r="GL169" s="4"/>
      <c r="GM169" s="4"/>
      <c r="GN169" s="4"/>
      <c r="GO169" s="4"/>
      <c r="GP169" s="4"/>
      <c r="GQ169" s="4"/>
      <c r="GR169" s="4"/>
      <c r="GS169" s="4"/>
      <c r="GT169" s="4"/>
      <c r="GU169" s="4"/>
      <c r="GV169" s="4"/>
      <c r="GW169" s="4"/>
      <c r="GX169" s="4"/>
      <c r="GY169" s="4"/>
      <c r="GZ169" s="4"/>
      <c r="HA169" s="4"/>
      <c r="HB169" s="4"/>
      <c r="HC169" s="4"/>
      <c r="HD169" s="4"/>
      <c r="HE169" s="4"/>
      <c r="HF169" s="4"/>
      <c r="HG169" s="4"/>
      <c r="HH169" s="4"/>
      <c r="HI169" s="4"/>
      <c r="HJ169" s="4"/>
      <c r="HK169" s="4"/>
      <c r="HL169" s="4"/>
      <c r="HM169" s="4"/>
      <c r="HN169" s="4"/>
      <c r="HO169" s="4"/>
      <c r="HP169" s="4"/>
      <c r="HQ169" s="4"/>
      <c r="HR169" s="4"/>
      <c r="HS169" s="4"/>
    </row>
    <row r="170" spans="1:227">
      <c r="A170" s="85"/>
      <c r="B170" s="80"/>
      <c r="C170" s="75">
        <v>2023</v>
      </c>
      <c r="D170" s="16">
        <f t="shared" si="73"/>
        <v>123934.69999999998</v>
      </c>
      <c r="E170" s="16">
        <f t="shared" si="73"/>
        <v>0</v>
      </c>
      <c r="F170" s="16">
        <f t="shared" si="73"/>
        <v>4101.2</v>
      </c>
      <c r="G170" s="16">
        <f t="shared" si="73"/>
        <v>12140.900000000001</v>
      </c>
      <c r="H170" s="16">
        <f t="shared" si="73"/>
        <v>107692.59999999998</v>
      </c>
      <c r="I170" s="16">
        <f t="shared" si="73"/>
        <v>0</v>
      </c>
      <c r="J170" s="40"/>
      <c r="K170" s="35"/>
      <c r="L170" s="56"/>
      <c r="M170" s="3"/>
      <c r="N170" s="56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  <c r="FW170" s="4"/>
      <c r="FX170" s="4"/>
      <c r="FY170" s="4"/>
      <c r="FZ170" s="4"/>
      <c r="GA170" s="4"/>
      <c r="GB170" s="4"/>
      <c r="GC170" s="4"/>
      <c r="GD170" s="4"/>
      <c r="GE170" s="4"/>
      <c r="GF170" s="4"/>
      <c r="GG170" s="4"/>
      <c r="GH170" s="4"/>
      <c r="GI170" s="4"/>
      <c r="GJ170" s="4"/>
      <c r="GK170" s="4"/>
      <c r="GL170" s="4"/>
      <c r="GM170" s="4"/>
      <c r="GN170" s="4"/>
      <c r="GO170" s="4"/>
      <c r="GP170" s="4"/>
      <c r="GQ170" s="4"/>
      <c r="GR170" s="4"/>
      <c r="GS170" s="4"/>
      <c r="GT170" s="4"/>
      <c r="GU170" s="4"/>
      <c r="GV170" s="4"/>
      <c r="GW170" s="4"/>
      <c r="GX170" s="4"/>
      <c r="GY170" s="4"/>
      <c r="GZ170" s="4"/>
      <c r="HA170" s="4"/>
      <c r="HB170" s="4"/>
      <c r="HC170" s="4"/>
      <c r="HD170" s="4"/>
      <c r="HE170" s="4"/>
      <c r="HF170" s="4"/>
      <c r="HG170" s="4"/>
      <c r="HH170" s="4"/>
      <c r="HI170" s="4"/>
      <c r="HJ170" s="4"/>
      <c r="HK170" s="4"/>
      <c r="HL170" s="4"/>
      <c r="HM170" s="4"/>
      <c r="HN170" s="4"/>
      <c r="HO170" s="4"/>
      <c r="HP170" s="4"/>
      <c r="HQ170" s="4"/>
      <c r="HR170" s="4"/>
      <c r="HS170" s="4"/>
    </row>
    <row r="171" spans="1:227">
      <c r="A171" s="85"/>
      <c r="B171" s="80"/>
      <c r="C171" s="75">
        <v>2024</v>
      </c>
      <c r="D171" s="16">
        <f t="shared" ref="D171:I171" si="74">D179+D187+D195+D203+D207+D215+D236+D242</f>
        <v>193513.5</v>
      </c>
      <c r="E171" s="16">
        <f t="shared" si="74"/>
        <v>0</v>
      </c>
      <c r="F171" s="16">
        <f t="shared" si="74"/>
        <v>3061.2</v>
      </c>
      <c r="G171" s="16">
        <f t="shared" si="74"/>
        <v>76253.7</v>
      </c>
      <c r="H171" s="16">
        <f t="shared" si="74"/>
        <v>104198.6</v>
      </c>
      <c r="I171" s="16">
        <f t="shared" si="74"/>
        <v>10000</v>
      </c>
      <c r="J171" s="40"/>
      <c r="K171" s="35"/>
      <c r="L171" s="56"/>
      <c r="M171" s="3"/>
      <c r="N171" s="56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  <c r="FW171" s="4"/>
      <c r="FX171" s="4"/>
      <c r="FY171" s="4"/>
      <c r="FZ171" s="4"/>
      <c r="GA171" s="4"/>
      <c r="GB171" s="4"/>
      <c r="GC171" s="4"/>
      <c r="GD171" s="4"/>
      <c r="GE171" s="4"/>
      <c r="GF171" s="4"/>
      <c r="GG171" s="4"/>
      <c r="GH171" s="4"/>
      <c r="GI171" s="4"/>
      <c r="GJ171" s="4"/>
      <c r="GK171" s="4"/>
      <c r="GL171" s="4"/>
      <c r="GM171" s="4"/>
      <c r="GN171" s="4"/>
      <c r="GO171" s="4"/>
      <c r="GP171" s="4"/>
      <c r="GQ171" s="4"/>
      <c r="GR171" s="4"/>
      <c r="GS171" s="4"/>
      <c r="GT171" s="4"/>
      <c r="GU171" s="4"/>
      <c r="GV171" s="4"/>
      <c r="GW171" s="4"/>
      <c r="GX171" s="4"/>
      <c r="GY171" s="4"/>
      <c r="GZ171" s="4"/>
      <c r="HA171" s="4"/>
      <c r="HB171" s="4"/>
      <c r="HC171" s="4"/>
      <c r="HD171" s="4"/>
      <c r="HE171" s="4"/>
      <c r="HF171" s="4"/>
      <c r="HG171" s="4"/>
      <c r="HH171" s="4"/>
      <c r="HI171" s="4"/>
      <c r="HJ171" s="4"/>
      <c r="HK171" s="4"/>
      <c r="HL171" s="4"/>
      <c r="HM171" s="4"/>
      <c r="HN171" s="4"/>
      <c r="HO171" s="4"/>
      <c r="HP171" s="4"/>
      <c r="HQ171" s="4"/>
      <c r="HR171" s="4"/>
      <c r="HS171" s="4"/>
    </row>
    <row r="172" spans="1:227">
      <c r="A172" s="85"/>
      <c r="B172" s="80"/>
      <c r="C172" s="75">
        <v>2025</v>
      </c>
      <c r="D172" s="16">
        <f t="shared" ref="D172:I172" si="75">D180+D188+D196+D208+D216+D219+D237+D243+D245+D248</f>
        <v>124771.8</v>
      </c>
      <c r="E172" s="16">
        <f t="shared" si="75"/>
        <v>0</v>
      </c>
      <c r="F172" s="16">
        <f t="shared" si="75"/>
        <v>3024.2</v>
      </c>
      <c r="G172" s="16">
        <f t="shared" si="75"/>
        <v>27436.9</v>
      </c>
      <c r="H172" s="16">
        <f t="shared" si="75"/>
        <v>87310.7</v>
      </c>
      <c r="I172" s="16">
        <f t="shared" si="75"/>
        <v>7000</v>
      </c>
      <c r="J172" s="40"/>
      <c r="K172" s="40"/>
      <c r="L172" s="53"/>
      <c r="M172" s="53"/>
      <c r="N172" s="53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  <c r="FE172" s="4"/>
      <c r="FF172" s="4"/>
      <c r="FG172" s="4"/>
      <c r="FH172" s="4"/>
      <c r="FI172" s="4"/>
      <c r="FJ172" s="4"/>
      <c r="FK172" s="4"/>
      <c r="FL172" s="4"/>
      <c r="FM172" s="4"/>
      <c r="FN172" s="4"/>
      <c r="FO172" s="4"/>
      <c r="FP172" s="4"/>
      <c r="FQ172" s="4"/>
      <c r="FR172" s="4"/>
      <c r="FS172" s="4"/>
      <c r="FT172" s="4"/>
      <c r="FU172" s="4"/>
      <c r="FV172" s="4"/>
      <c r="FW172" s="4"/>
      <c r="FX172" s="4"/>
      <c r="FY172" s="4"/>
      <c r="FZ172" s="4"/>
      <c r="GA172" s="4"/>
      <c r="GB172" s="4"/>
      <c r="GC172" s="4"/>
      <c r="GD172" s="4"/>
      <c r="GE172" s="4"/>
      <c r="GF172" s="4"/>
      <c r="GG172" s="4"/>
      <c r="GH172" s="4"/>
      <c r="GI172" s="4"/>
      <c r="GJ172" s="4"/>
      <c r="GK172" s="4"/>
      <c r="GL172" s="4"/>
      <c r="GM172" s="4"/>
      <c r="GN172" s="4"/>
      <c r="GO172" s="4"/>
      <c r="GP172" s="4"/>
      <c r="GQ172" s="4"/>
      <c r="GR172" s="4"/>
      <c r="GS172" s="4"/>
      <c r="GT172" s="4"/>
      <c r="GU172" s="4"/>
      <c r="GV172" s="4"/>
      <c r="GW172" s="4"/>
      <c r="GX172" s="4"/>
      <c r="GY172" s="4"/>
      <c r="GZ172" s="4"/>
      <c r="HA172" s="4"/>
      <c r="HB172" s="4"/>
      <c r="HC172" s="4"/>
      <c r="HD172" s="4"/>
      <c r="HE172" s="4"/>
      <c r="HF172" s="4"/>
      <c r="HG172" s="4"/>
      <c r="HH172" s="4"/>
      <c r="HI172" s="4"/>
      <c r="HJ172" s="4"/>
      <c r="HK172" s="4"/>
      <c r="HL172" s="4"/>
      <c r="HM172" s="4"/>
      <c r="HN172" s="4"/>
      <c r="HO172" s="4"/>
      <c r="HP172" s="4"/>
      <c r="HQ172" s="4"/>
      <c r="HR172" s="4"/>
      <c r="HS172" s="4"/>
    </row>
    <row r="173" spans="1:227">
      <c r="A173" s="85"/>
      <c r="B173" s="80"/>
      <c r="C173" s="75">
        <v>2026</v>
      </c>
      <c r="D173" s="16">
        <f t="shared" ref="D173:H173" si="76">D181+D189+D197+D209+D217+D238+D246</f>
        <v>138205.79999999999</v>
      </c>
      <c r="E173" s="16">
        <f t="shared" si="76"/>
        <v>0</v>
      </c>
      <c r="F173" s="16">
        <f t="shared" si="76"/>
        <v>3054.3</v>
      </c>
      <c r="G173" s="16">
        <f t="shared" si="76"/>
        <v>19621.7</v>
      </c>
      <c r="H173" s="16">
        <f t="shared" si="76"/>
        <v>109529.80000000002</v>
      </c>
      <c r="I173" s="16">
        <f>I181+I189+I197+I209+I217+I238+I246</f>
        <v>6000</v>
      </c>
      <c r="J173" s="40"/>
      <c r="K173" s="40"/>
      <c r="L173" s="35"/>
      <c r="M173" s="35"/>
      <c r="N173" s="35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  <c r="FT173" s="4"/>
      <c r="FU173" s="4"/>
      <c r="FV173" s="4"/>
      <c r="FW173" s="4"/>
      <c r="FX173" s="4"/>
      <c r="FY173" s="4"/>
      <c r="FZ173" s="4"/>
      <c r="GA173" s="4"/>
      <c r="GB173" s="4"/>
      <c r="GC173" s="4"/>
      <c r="GD173" s="4"/>
      <c r="GE173" s="4"/>
      <c r="GF173" s="4"/>
      <c r="GG173" s="4"/>
      <c r="GH173" s="4"/>
      <c r="GI173" s="4"/>
      <c r="GJ173" s="4"/>
      <c r="GK173" s="4"/>
      <c r="GL173" s="4"/>
      <c r="GM173" s="4"/>
      <c r="GN173" s="4"/>
      <c r="GO173" s="4"/>
      <c r="GP173" s="4"/>
      <c r="GQ173" s="4"/>
      <c r="GR173" s="4"/>
      <c r="GS173" s="4"/>
      <c r="GT173" s="4"/>
      <c r="GU173" s="4"/>
      <c r="GV173" s="4"/>
      <c r="GW173" s="4"/>
      <c r="GX173" s="4"/>
      <c r="GY173" s="4"/>
      <c r="GZ173" s="4"/>
      <c r="HA173" s="4"/>
      <c r="HB173" s="4"/>
      <c r="HC173" s="4"/>
      <c r="HD173" s="4"/>
      <c r="HE173" s="4"/>
      <c r="HF173" s="4"/>
      <c r="HG173" s="4"/>
      <c r="HH173" s="4"/>
      <c r="HI173" s="4"/>
      <c r="HJ173" s="4"/>
      <c r="HK173" s="4"/>
      <c r="HL173" s="4"/>
      <c r="HM173" s="4"/>
      <c r="HN173" s="4"/>
      <c r="HO173" s="4"/>
      <c r="HP173" s="4"/>
      <c r="HQ173" s="4"/>
      <c r="HR173" s="4"/>
      <c r="HS173" s="4"/>
    </row>
    <row r="174" spans="1:227">
      <c r="A174" s="85"/>
      <c r="B174" s="80"/>
      <c r="C174" s="75">
        <v>2027</v>
      </c>
      <c r="D174" s="16">
        <f t="shared" ref="D174:H175" si="77">D182+D190+D198+D210</f>
        <v>78973.8</v>
      </c>
      <c r="E174" s="16">
        <f t="shared" si="77"/>
        <v>0</v>
      </c>
      <c r="F174" s="16">
        <f t="shared" si="77"/>
        <v>0</v>
      </c>
      <c r="G174" s="16">
        <f t="shared" si="77"/>
        <v>0</v>
      </c>
      <c r="H174" s="16">
        <f t="shared" si="77"/>
        <v>78973.8</v>
      </c>
      <c r="I174" s="16">
        <f>I182+I190+I198+I210</f>
        <v>0</v>
      </c>
      <c r="J174" s="40"/>
      <c r="K174" s="40"/>
      <c r="L174" s="35"/>
      <c r="M174" s="35"/>
      <c r="N174" s="35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  <c r="FR174" s="4"/>
      <c r="FS174" s="4"/>
      <c r="FT174" s="4"/>
      <c r="FU174" s="4"/>
      <c r="FV174" s="4"/>
      <c r="FW174" s="4"/>
      <c r="FX174" s="4"/>
      <c r="FY174" s="4"/>
      <c r="FZ174" s="4"/>
      <c r="GA174" s="4"/>
      <c r="GB174" s="4"/>
      <c r="GC174" s="4"/>
      <c r="GD174" s="4"/>
      <c r="GE174" s="4"/>
      <c r="GF174" s="4"/>
      <c r="GG174" s="4"/>
      <c r="GH174" s="4"/>
      <c r="GI174" s="4"/>
      <c r="GJ174" s="4"/>
      <c r="GK174" s="4"/>
      <c r="GL174" s="4"/>
      <c r="GM174" s="4"/>
      <c r="GN174" s="4"/>
      <c r="GO174" s="4"/>
      <c r="GP174" s="4"/>
      <c r="GQ174" s="4"/>
      <c r="GR174" s="4"/>
      <c r="GS174" s="4"/>
      <c r="GT174" s="4"/>
      <c r="GU174" s="4"/>
      <c r="GV174" s="4"/>
      <c r="GW174" s="4"/>
      <c r="GX174" s="4"/>
      <c r="GY174" s="4"/>
      <c r="GZ174" s="4"/>
      <c r="HA174" s="4"/>
      <c r="HB174" s="4"/>
      <c r="HC174" s="4"/>
      <c r="HD174" s="4"/>
      <c r="HE174" s="4"/>
      <c r="HF174" s="4"/>
      <c r="HG174" s="4"/>
      <c r="HH174" s="4"/>
      <c r="HI174" s="4"/>
      <c r="HJ174" s="4"/>
      <c r="HK174" s="4"/>
      <c r="HL174" s="4"/>
      <c r="HM174" s="4"/>
      <c r="HN174" s="4"/>
      <c r="HO174" s="4"/>
      <c r="HP174" s="4"/>
      <c r="HQ174" s="4"/>
      <c r="HR174" s="4"/>
      <c r="HS174" s="4"/>
    </row>
    <row r="175" spans="1:227">
      <c r="A175" s="85"/>
      <c r="B175" s="80"/>
      <c r="C175" s="75">
        <v>2028</v>
      </c>
      <c r="D175" s="16">
        <f t="shared" si="77"/>
        <v>83740</v>
      </c>
      <c r="E175" s="16">
        <f t="shared" si="77"/>
        <v>0</v>
      </c>
      <c r="F175" s="16">
        <f t="shared" si="77"/>
        <v>0</v>
      </c>
      <c r="G175" s="16">
        <f t="shared" si="77"/>
        <v>0</v>
      </c>
      <c r="H175" s="16">
        <f t="shared" si="77"/>
        <v>83740</v>
      </c>
      <c r="I175" s="16">
        <f>I183+I191+I199+I211</f>
        <v>0</v>
      </c>
      <c r="J175" s="40"/>
      <c r="K175" s="40"/>
      <c r="L175" s="35"/>
      <c r="M175" s="35"/>
      <c r="N175" s="35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  <c r="FR175" s="4"/>
      <c r="FS175" s="4"/>
      <c r="FT175" s="4"/>
      <c r="FU175" s="4"/>
      <c r="FV175" s="4"/>
      <c r="FW175" s="4"/>
      <c r="FX175" s="4"/>
      <c r="FY175" s="4"/>
      <c r="FZ175" s="4"/>
      <c r="GA175" s="4"/>
      <c r="GB175" s="4"/>
      <c r="GC175" s="4"/>
      <c r="GD175" s="4"/>
      <c r="GE175" s="4"/>
      <c r="GF175" s="4"/>
      <c r="GG175" s="4"/>
      <c r="GH175" s="4"/>
      <c r="GI175" s="4"/>
      <c r="GJ175" s="4"/>
      <c r="GK175" s="4"/>
      <c r="GL175" s="4"/>
      <c r="GM175" s="4"/>
      <c r="GN175" s="4"/>
      <c r="GO175" s="4"/>
      <c r="GP175" s="4"/>
      <c r="GQ175" s="4"/>
      <c r="GR175" s="4"/>
      <c r="GS175" s="4"/>
      <c r="GT175" s="4"/>
      <c r="GU175" s="4"/>
      <c r="GV175" s="4"/>
      <c r="GW175" s="4"/>
      <c r="GX175" s="4"/>
      <c r="GY175" s="4"/>
      <c r="GZ175" s="4"/>
      <c r="HA175" s="4"/>
      <c r="HB175" s="4"/>
      <c r="HC175" s="4"/>
      <c r="HD175" s="4"/>
      <c r="HE175" s="4"/>
      <c r="HF175" s="4"/>
      <c r="HG175" s="4"/>
      <c r="HH175" s="4"/>
      <c r="HI175" s="4"/>
      <c r="HJ175" s="4"/>
      <c r="HK175" s="4"/>
      <c r="HL175" s="4"/>
      <c r="HM175" s="4"/>
      <c r="HN175" s="4"/>
      <c r="HO175" s="4"/>
      <c r="HP175" s="4"/>
      <c r="HQ175" s="4"/>
      <c r="HR175" s="4"/>
      <c r="HS175" s="4"/>
    </row>
    <row r="176" spans="1:227">
      <c r="A176" s="85"/>
      <c r="B176" s="80"/>
      <c r="C176" s="75" t="s">
        <v>16</v>
      </c>
      <c r="D176" s="16">
        <f t="shared" ref="D176:H176" si="78">SUM(D169:D175)</f>
        <v>859243.5</v>
      </c>
      <c r="E176" s="16">
        <f t="shared" si="78"/>
        <v>0</v>
      </c>
      <c r="F176" s="16">
        <f t="shared" si="78"/>
        <v>16405</v>
      </c>
      <c r="G176" s="16">
        <f t="shared" si="78"/>
        <v>135453.20000000001</v>
      </c>
      <c r="H176" s="16">
        <f t="shared" si="78"/>
        <v>684385.3</v>
      </c>
      <c r="I176" s="16">
        <f>SUM(I169:I175)</f>
        <v>23000</v>
      </c>
      <c r="J176" s="40"/>
      <c r="K176" s="35"/>
      <c r="L176" s="35"/>
      <c r="M176" s="35"/>
      <c r="N176" s="35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  <c r="FR176" s="4"/>
      <c r="FS176" s="4"/>
      <c r="FT176" s="4"/>
      <c r="FU176" s="4"/>
      <c r="FV176" s="4"/>
      <c r="FW176" s="4"/>
      <c r="FX176" s="4"/>
      <c r="FY176" s="4"/>
      <c r="FZ176" s="4"/>
      <c r="GA176" s="4"/>
      <c r="GB176" s="4"/>
      <c r="GC176" s="4"/>
      <c r="GD176" s="4"/>
      <c r="GE176" s="4"/>
      <c r="GF176" s="4"/>
      <c r="GG176" s="4"/>
      <c r="GH176" s="4"/>
      <c r="GI176" s="4"/>
      <c r="GJ176" s="4"/>
      <c r="GK176" s="4"/>
      <c r="GL176" s="4"/>
      <c r="GM176" s="4"/>
      <c r="GN176" s="4"/>
      <c r="GO176" s="4"/>
      <c r="GP176" s="4"/>
      <c r="GQ176" s="4"/>
      <c r="GR176" s="4"/>
      <c r="GS176" s="4"/>
      <c r="GT176" s="4"/>
      <c r="GU176" s="4"/>
      <c r="GV176" s="4"/>
      <c r="GW176" s="4"/>
      <c r="GX176" s="4"/>
      <c r="GY176" s="4"/>
      <c r="GZ176" s="4"/>
      <c r="HA176" s="4"/>
      <c r="HB176" s="4"/>
      <c r="HC176" s="4"/>
      <c r="HD176" s="4"/>
      <c r="HE176" s="4"/>
      <c r="HF176" s="4"/>
      <c r="HG176" s="4"/>
      <c r="HH176" s="4"/>
      <c r="HI176" s="4"/>
      <c r="HJ176" s="4"/>
      <c r="HK176" s="4"/>
      <c r="HL176" s="4"/>
      <c r="HM176" s="4"/>
      <c r="HN176" s="4"/>
      <c r="HO176" s="4"/>
      <c r="HP176" s="4"/>
      <c r="HQ176" s="4"/>
      <c r="HR176" s="4"/>
      <c r="HS176" s="4"/>
    </row>
    <row r="177" spans="1:227">
      <c r="A177" s="104" t="s">
        <v>33</v>
      </c>
      <c r="B177" s="83"/>
      <c r="C177" s="74">
        <v>2022</v>
      </c>
      <c r="D177" s="15">
        <f t="shared" ref="D177:D182" si="79">SUM(E177:I177)</f>
        <v>49765.7</v>
      </c>
      <c r="E177" s="15">
        <v>0</v>
      </c>
      <c r="F177" s="15">
        <v>0</v>
      </c>
      <c r="G177" s="15">
        <v>0</v>
      </c>
      <c r="H177" s="15">
        <v>49765.7</v>
      </c>
      <c r="I177" s="15">
        <v>0</v>
      </c>
      <c r="J177" s="42"/>
    </row>
    <row r="178" spans="1:227" s="6" customFormat="1">
      <c r="A178" s="104"/>
      <c r="B178" s="83"/>
      <c r="C178" s="74">
        <v>2023</v>
      </c>
      <c r="D178" s="15">
        <f t="shared" si="79"/>
        <v>42525.2</v>
      </c>
      <c r="E178" s="15">
        <v>0</v>
      </c>
      <c r="F178" s="15">
        <v>0</v>
      </c>
      <c r="G178" s="15">
        <v>0</v>
      </c>
      <c r="H178" s="15">
        <v>42525.2</v>
      </c>
      <c r="I178" s="15">
        <v>0</v>
      </c>
      <c r="J178" s="42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  <c r="EJ178" s="5"/>
      <c r="EK178" s="5"/>
      <c r="EL178" s="5"/>
      <c r="EM178" s="5"/>
      <c r="EN178" s="5"/>
      <c r="EO178" s="5"/>
      <c r="EP178" s="5"/>
      <c r="EQ178" s="5"/>
      <c r="ER178" s="5"/>
      <c r="ES178" s="5"/>
      <c r="ET178" s="5"/>
      <c r="EU178" s="5"/>
      <c r="EV178" s="5"/>
      <c r="EW178" s="5"/>
      <c r="EX178" s="5"/>
      <c r="EY178" s="5"/>
      <c r="EZ178" s="5"/>
      <c r="FA178" s="5"/>
      <c r="FB178" s="5"/>
      <c r="FC178" s="5"/>
      <c r="FD178" s="5"/>
      <c r="FE178" s="5"/>
      <c r="FF178" s="5"/>
      <c r="FG178" s="5"/>
      <c r="FH178" s="5"/>
      <c r="FI178" s="5"/>
      <c r="FJ178" s="5"/>
      <c r="FK178" s="5"/>
      <c r="FL178" s="5"/>
      <c r="FM178" s="5"/>
      <c r="FN178" s="5"/>
      <c r="FO178" s="5"/>
      <c r="FP178" s="5"/>
      <c r="FQ178" s="5"/>
      <c r="FR178" s="5"/>
      <c r="FS178" s="5"/>
      <c r="FT178" s="5"/>
      <c r="FU178" s="5"/>
      <c r="FV178" s="5"/>
      <c r="FW178" s="5"/>
      <c r="FX178" s="5"/>
      <c r="FY178" s="5"/>
      <c r="FZ178" s="5"/>
      <c r="GA178" s="5"/>
      <c r="GB178" s="5"/>
      <c r="GC178" s="5"/>
      <c r="GD178" s="5"/>
      <c r="GE178" s="5"/>
      <c r="GF178" s="5"/>
      <c r="GG178" s="5"/>
      <c r="GH178" s="5"/>
      <c r="GI178" s="5"/>
      <c r="GJ178" s="5"/>
      <c r="GK178" s="5"/>
      <c r="GL178" s="5"/>
      <c r="GM178" s="5"/>
      <c r="GN178" s="5"/>
      <c r="GO178" s="5"/>
      <c r="GP178" s="5"/>
      <c r="GQ178" s="5"/>
      <c r="GR178" s="5"/>
      <c r="GS178" s="5"/>
      <c r="GT178" s="5"/>
      <c r="GU178" s="5"/>
      <c r="GV178" s="5"/>
      <c r="GW178" s="5"/>
      <c r="GX178" s="5"/>
      <c r="GY178" s="5"/>
      <c r="GZ178" s="5"/>
      <c r="HA178" s="5"/>
      <c r="HB178" s="5"/>
      <c r="HC178" s="5"/>
      <c r="HD178" s="5"/>
      <c r="HE178" s="5"/>
      <c r="HF178" s="5"/>
      <c r="HG178" s="5"/>
      <c r="HH178" s="5"/>
      <c r="HI178" s="5"/>
      <c r="HJ178" s="5"/>
      <c r="HK178" s="5"/>
      <c r="HL178" s="5"/>
      <c r="HM178" s="5"/>
      <c r="HN178" s="5"/>
      <c r="HO178" s="5"/>
      <c r="HP178" s="5"/>
      <c r="HQ178" s="5"/>
      <c r="HR178" s="5"/>
      <c r="HS178" s="5"/>
    </row>
    <row r="179" spans="1:227" s="6" customFormat="1">
      <c r="A179" s="104"/>
      <c r="B179" s="83"/>
      <c r="C179" s="74">
        <v>2024</v>
      </c>
      <c r="D179" s="15">
        <f t="shared" si="79"/>
        <v>30396.2</v>
      </c>
      <c r="E179" s="15">
        <v>0</v>
      </c>
      <c r="F179" s="15">
        <v>0</v>
      </c>
      <c r="G179" s="15">
        <v>0</v>
      </c>
      <c r="H179" s="15">
        <v>30396.2</v>
      </c>
      <c r="I179" s="15">
        <v>0</v>
      </c>
      <c r="J179" s="42"/>
      <c r="K179" s="50"/>
      <c r="L179" s="54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  <c r="EU179" s="5"/>
      <c r="EV179" s="5"/>
      <c r="EW179" s="5"/>
      <c r="EX179" s="5"/>
      <c r="EY179" s="5"/>
      <c r="EZ179" s="5"/>
      <c r="FA179" s="5"/>
      <c r="FB179" s="5"/>
      <c r="FC179" s="5"/>
      <c r="FD179" s="5"/>
      <c r="FE179" s="5"/>
      <c r="FF179" s="5"/>
      <c r="FG179" s="5"/>
      <c r="FH179" s="5"/>
      <c r="FI179" s="5"/>
      <c r="FJ179" s="5"/>
      <c r="FK179" s="5"/>
      <c r="FL179" s="5"/>
      <c r="FM179" s="5"/>
      <c r="FN179" s="5"/>
      <c r="FO179" s="5"/>
      <c r="FP179" s="5"/>
      <c r="FQ179" s="5"/>
      <c r="FR179" s="5"/>
      <c r="FS179" s="5"/>
      <c r="FT179" s="5"/>
      <c r="FU179" s="5"/>
      <c r="FV179" s="5"/>
      <c r="FW179" s="5"/>
      <c r="FX179" s="5"/>
      <c r="FY179" s="5"/>
      <c r="FZ179" s="5"/>
      <c r="GA179" s="5"/>
      <c r="GB179" s="5"/>
      <c r="GC179" s="5"/>
      <c r="GD179" s="5"/>
      <c r="GE179" s="5"/>
      <c r="GF179" s="5"/>
      <c r="GG179" s="5"/>
      <c r="GH179" s="5"/>
      <c r="GI179" s="5"/>
      <c r="GJ179" s="5"/>
      <c r="GK179" s="5"/>
      <c r="GL179" s="5"/>
      <c r="GM179" s="5"/>
      <c r="GN179" s="5"/>
      <c r="GO179" s="5"/>
      <c r="GP179" s="5"/>
      <c r="GQ179" s="5"/>
      <c r="GR179" s="5"/>
      <c r="GS179" s="5"/>
      <c r="GT179" s="5"/>
      <c r="GU179" s="5"/>
      <c r="GV179" s="5"/>
      <c r="GW179" s="5"/>
      <c r="GX179" s="5"/>
      <c r="GY179" s="5"/>
      <c r="GZ179" s="5"/>
      <c r="HA179" s="5"/>
      <c r="HB179" s="5"/>
      <c r="HC179" s="5"/>
      <c r="HD179" s="5"/>
      <c r="HE179" s="5"/>
      <c r="HF179" s="5"/>
      <c r="HG179" s="5"/>
      <c r="HH179" s="5"/>
      <c r="HI179" s="5"/>
      <c r="HJ179" s="5"/>
      <c r="HK179" s="5"/>
      <c r="HL179" s="5"/>
      <c r="HM179" s="5"/>
      <c r="HN179" s="5"/>
      <c r="HO179" s="5"/>
      <c r="HP179" s="5"/>
      <c r="HQ179" s="5"/>
      <c r="HR179" s="5"/>
      <c r="HS179" s="5"/>
    </row>
    <row r="180" spans="1:227" s="6" customFormat="1">
      <c r="A180" s="104"/>
      <c r="B180" s="83"/>
      <c r="C180" s="74">
        <v>2025</v>
      </c>
      <c r="D180" s="15">
        <f t="shared" si="79"/>
        <v>58124.800000000003</v>
      </c>
      <c r="E180" s="15">
        <v>0</v>
      </c>
      <c r="F180" s="15">
        <v>0</v>
      </c>
      <c r="G180" s="15">
        <v>0</v>
      </c>
      <c r="H180" s="15">
        <f>29916.9+23910-2670.5-0.1-162+130.5</f>
        <v>51124.800000000003</v>
      </c>
      <c r="I180" s="15">
        <v>7000</v>
      </c>
      <c r="J180" s="42"/>
      <c r="K180" s="49"/>
      <c r="L180" s="42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  <c r="ET180" s="5"/>
      <c r="EU180" s="5"/>
      <c r="EV180" s="5"/>
      <c r="EW180" s="5"/>
      <c r="EX180" s="5"/>
      <c r="EY180" s="5"/>
      <c r="EZ180" s="5"/>
      <c r="FA180" s="5"/>
      <c r="FB180" s="5"/>
      <c r="FC180" s="5"/>
      <c r="FD180" s="5"/>
      <c r="FE180" s="5"/>
      <c r="FF180" s="5"/>
      <c r="FG180" s="5"/>
      <c r="FH180" s="5"/>
      <c r="FI180" s="5"/>
      <c r="FJ180" s="5"/>
      <c r="FK180" s="5"/>
      <c r="FL180" s="5"/>
      <c r="FM180" s="5"/>
      <c r="FN180" s="5"/>
      <c r="FO180" s="5"/>
      <c r="FP180" s="5"/>
      <c r="FQ180" s="5"/>
      <c r="FR180" s="5"/>
      <c r="FS180" s="5"/>
      <c r="FT180" s="5"/>
      <c r="FU180" s="5"/>
      <c r="FV180" s="5"/>
      <c r="FW180" s="5"/>
      <c r="FX180" s="5"/>
      <c r="FY180" s="5"/>
      <c r="FZ180" s="5"/>
      <c r="GA180" s="5"/>
      <c r="GB180" s="5"/>
      <c r="GC180" s="5"/>
      <c r="GD180" s="5"/>
      <c r="GE180" s="5"/>
      <c r="GF180" s="5"/>
      <c r="GG180" s="5"/>
      <c r="GH180" s="5"/>
      <c r="GI180" s="5"/>
      <c r="GJ180" s="5"/>
      <c r="GK180" s="5"/>
      <c r="GL180" s="5"/>
      <c r="GM180" s="5"/>
      <c r="GN180" s="5"/>
      <c r="GO180" s="5"/>
      <c r="GP180" s="5"/>
      <c r="GQ180" s="5"/>
      <c r="GR180" s="5"/>
      <c r="GS180" s="5"/>
      <c r="GT180" s="5"/>
      <c r="GU180" s="5"/>
      <c r="GV180" s="5"/>
      <c r="GW180" s="5"/>
      <c r="GX180" s="5"/>
      <c r="GY180" s="5"/>
      <c r="GZ180" s="5"/>
      <c r="HA180" s="5"/>
      <c r="HB180" s="5"/>
      <c r="HC180" s="5"/>
      <c r="HD180" s="5"/>
      <c r="HE180" s="5"/>
      <c r="HF180" s="5"/>
      <c r="HG180" s="5"/>
      <c r="HH180" s="5"/>
      <c r="HI180" s="5"/>
      <c r="HJ180" s="5"/>
      <c r="HK180" s="5"/>
      <c r="HL180" s="5"/>
      <c r="HM180" s="5"/>
      <c r="HN180" s="5"/>
      <c r="HO180" s="5"/>
      <c r="HP180" s="5"/>
      <c r="HQ180" s="5"/>
      <c r="HR180" s="5"/>
      <c r="HS180" s="5"/>
    </row>
    <row r="181" spans="1:227" s="6" customFormat="1">
      <c r="A181" s="104"/>
      <c r="B181" s="83"/>
      <c r="C181" s="74">
        <v>2026</v>
      </c>
      <c r="D181" s="15">
        <f t="shared" si="79"/>
        <v>83655.600000000006</v>
      </c>
      <c r="E181" s="15">
        <v>0</v>
      </c>
      <c r="F181" s="15">
        <v>0</v>
      </c>
      <c r="G181" s="15">
        <v>0</v>
      </c>
      <c r="H181" s="15">
        <f>66898.3+12757.3-2000</f>
        <v>77655.600000000006</v>
      </c>
      <c r="I181" s="15">
        <f>0+6000</f>
        <v>6000</v>
      </c>
      <c r="J181" s="73"/>
      <c r="K181" s="42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/>
      <c r="EZ181" s="5"/>
      <c r="FA181" s="5"/>
      <c r="FB181" s="5"/>
      <c r="FC181" s="5"/>
      <c r="FD181" s="5"/>
      <c r="FE181" s="5"/>
      <c r="FF181" s="5"/>
      <c r="FG181" s="5"/>
      <c r="FH181" s="5"/>
      <c r="FI181" s="5"/>
      <c r="FJ181" s="5"/>
      <c r="FK181" s="5"/>
      <c r="FL181" s="5"/>
      <c r="FM181" s="5"/>
      <c r="FN181" s="5"/>
      <c r="FO181" s="5"/>
      <c r="FP181" s="5"/>
      <c r="FQ181" s="5"/>
      <c r="FR181" s="5"/>
      <c r="FS181" s="5"/>
      <c r="FT181" s="5"/>
      <c r="FU181" s="5"/>
      <c r="FV181" s="5"/>
      <c r="FW181" s="5"/>
      <c r="FX181" s="5"/>
      <c r="FY181" s="5"/>
      <c r="FZ181" s="5"/>
      <c r="GA181" s="5"/>
      <c r="GB181" s="5"/>
      <c r="GC181" s="5"/>
      <c r="GD181" s="5"/>
      <c r="GE181" s="5"/>
      <c r="GF181" s="5"/>
      <c r="GG181" s="5"/>
      <c r="GH181" s="5"/>
      <c r="GI181" s="5"/>
      <c r="GJ181" s="5"/>
      <c r="GK181" s="5"/>
      <c r="GL181" s="5"/>
      <c r="GM181" s="5"/>
      <c r="GN181" s="5"/>
      <c r="GO181" s="5"/>
      <c r="GP181" s="5"/>
      <c r="GQ181" s="5"/>
      <c r="GR181" s="5"/>
      <c r="GS181" s="5"/>
      <c r="GT181" s="5"/>
      <c r="GU181" s="5"/>
      <c r="GV181" s="5"/>
      <c r="GW181" s="5"/>
      <c r="GX181" s="5"/>
      <c r="GY181" s="5"/>
      <c r="GZ181" s="5"/>
      <c r="HA181" s="5"/>
      <c r="HB181" s="5"/>
      <c r="HC181" s="5"/>
      <c r="HD181" s="5"/>
      <c r="HE181" s="5"/>
      <c r="HF181" s="5"/>
      <c r="HG181" s="5"/>
      <c r="HH181" s="5"/>
      <c r="HI181" s="5"/>
      <c r="HJ181" s="5"/>
      <c r="HK181" s="5"/>
      <c r="HL181" s="5"/>
      <c r="HM181" s="5"/>
      <c r="HN181" s="5"/>
      <c r="HO181" s="5"/>
      <c r="HP181" s="5"/>
      <c r="HQ181" s="5"/>
      <c r="HR181" s="5"/>
      <c r="HS181" s="5"/>
    </row>
    <row r="182" spans="1:227" s="6" customFormat="1">
      <c r="A182" s="104"/>
      <c r="B182" s="83"/>
      <c r="C182" s="74">
        <v>2027</v>
      </c>
      <c r="D182" s="15">
        <f t="shared" si="79"/>
        <v>44708</v>
      </c>
      <c r="E182" s="15">
        <v>0</v>
      </c>
      <c r="F182" s="15">
        <v>0</v>
      </c>
      <c r="G182" s="15">
        <v>0</v>
      </c>
      <c r="H182" s="15">
        <f>49474.2-4766.2</f>
        <v>44708</v>
      </c>
      <c r="I182" s="15">
        <v>0</v>
      </c>
      <c r="J182" s="42"/>
      <c r="K182" s="42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  <c r="FD182" s="5"/>
      <c r="FE182" s="5"/>
      <c r="FF182" s="5"/>
      <c r="FG182" s="5"/>
      <c r="FH182" s="5"/>
      <c r="FI182" s="5"/>
      <c r="FJ182" s="5"/>
      <c r="FK182" s="5"/>
      <c r="FL182" s="5"/>
      <c r="FM182" s="5"/>
      <c r="FN182" s="5"/>
      <c r="FO182" s="5"/>
      <c r="FP182" s="5"/>
      <c r="FQ182" s="5"/>
      <c r="FR182" s="5"/>
      <c r="FS182" s="5"/>
      <c r="FT182" s="5"/>
      <c r="FU182" s="5"/>
      <c r="FV182" s="5"/>
      <c r="FW182" s="5"/>
      <c r="FX182" s="5"/>
      <c r="FY182" s="5"/>
      <c r="FZ182" s="5"/>
      <c r="GA182" s="5"/>
      <c r="GB182" s="5"/>
      <c r="GC182" s="5"/>
      <c r="GD182" s="5"/>
      <c r="GE182" s="5"/>
      <c r="GF182" s="5"/>
      <c r="GG182" s="5"/>
      <c r="GH182" s="5"/>
      <c r="GI182" s="5"/>
      <c r="GJ182" s="5"/>
      <c r="GK182" s="5"/>
      <c r="GL182" s="5"/>
      <c r="GM182" s="5"/>
      <c r="GN182" s="5"/>
      <c r="GO182" s="5"/>
      <c r="GP182" s="5"/>
      <c r="GQ182" s="5"/>
      <c r="GR182" s="5"/>
      <c r="GS182" s="5"/>
      <c r="GT182" s="5"/>
      <c r="GU182" s="5"/>
      <c r="GV182" s="5"/>
      <c r="GW182" s="5"/>
      <c r="GX182" s="5"/>
      <c r="GY182" s="5"/>
      <c r="GZ182" s="5"/>
      <c r="HA182" s="5"/>
      <c r="HB182" s="5"/>
      <c r="HC182" s="5"/>
      <c r="HD182" s="5"/>
      <c r="HE182" s="5"/>
      <c r="HF182" s="5"/>
      <c r="HG182" s="5"/>
      <c r="HH182" s="5"/>
      <c r="HI182" s="5"/>
      <c r="HJ182" s="5"/>
      <c r="HK182" s="5"/>
      <c r="HL182" s="5"/>
      <c r="HM182" s="5"/>
      <c r="HN182" s="5"/>
      <c r="HO182" s="5"/>
      <c r="HP182" s="5"/>
      <c r="HQ182" s="5"/>
      <c r="HR182" s="5"/>
      <c r="HS182" s="5"/>
    </row>
    <row r="183" spans="1:227" s="6" customFormat="1">
      <c r="A183" s="104"/>
      <c r="B183" s="83"/>
      <c r="C183" s="74">
        <v>2028</v>
      </c>
      <c r="D183" s="15">
        <f>SUM(E183:I183)</f>
        <v>49474.2</v>
      </c>
      <c r="E183" s="15">
        <v>0</v>
      </c>
      <c r="F183" s="15">
        <v>0</v>
      </c>
      <c r="G183" s="15">
        <v>0</v>
      </c>
      <c r="H183" s="15">
        <v>49474.2</v>
      </c>
      <c r="I183" s="15">
        <v>0</v>
      </c>
      <c r="J183" s="42"/>
      <c r="K183" s="42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  <c r="FK183" s="5"/>
      <c r="FL183" s="5"/>
      <c r="FM183" s="5"/>
      <c r="FN183" s="5"/>
      <c r="FO183" s="5"/>
      <c r="FP183" s="5"/>
      <c r="FQ183" s="5"/>
      <c r="FR183" s="5"/>
      <c r="FS183" s="5"/>
      <c r="FT183" s="5"/>
      <c r="FU183" s="5"/>
      <c r="FV183" s="5"/>
      <c r="FW183" s="5"/>
      <c r="FX183" s="5"/>
      <c r="FY183" s="5"/>
      <c r="FZ183" s="5"/>
      <c r="GA183" s="5"/>
      <c r="GB183" s="5"/>
      <c r="GC183" s="5"/>
      <c r="GD183" s="5"/>
      <c r="GE183" s="5"/>
      <c r="GF183" s="5"/>
      <c r="GG183" s="5"/>
      <c r="GH183" s="5"/>
      <c r="GI183" s="5"/>
      <c r="GJ183" s="5"/>
      <c r="GK183" s="5"/>
      <c r="GL183" s="5"/>
      <c r="GM183" s="5"/>
      <c r="GN183" s="5"/>
      <c r="GO183" s="5"/>
      <c r="GP183" s="5"/>
      <c r="GQ183" s="5"/>
      <c r="GR183" s="5"/>
      <c r="GS183" s="5"/>
      <c r="GT183" s="5"/>
      <c r="GU183" s="5"/>
      <c r="GV183" s="5"/>
      <c r="GW183" s="5"/>
      <c r="GX183" s="5"/>
      <c r="GY183" s="5"/>
      <c r="GZ183" s="5"/>
      <c r="HA183" s="5"/>
      <c r="HB183" s="5"/>
      <c r="HC183" s="5"/>
      <c r="HD183" s="5"/>
      <c r="HE183" s="5"/>
      <c r="HF183" s="5"/>
      <c r="HG183" s="5"/>
      <c r="HH183" s="5"/>
      <c r="HI183" s="5"/>
      <c r="HJ183" s="5"/>
      <c r="HK183" s="5"/>
      <c r="HL183" s="5"/>
      <c r="HM183" s="5"/>
      <c r="HN183" s="5"/>
      <c r="HO183" s="5"/>
      <c r="HP183" s="5"/>
      <c r="HQ183" s="5"/>
      <c r="HR183" s="5"/>
      <c r="HS183" s="5"/>
    </row>
    <row r="184" spans="1:227" s="6" customFormat="1">
      <c r="A184" s="104"/>
      <c r="B184" s="83"/>
      <c r="C184" s="74" t="s">
        <v>16</v>
      </c>
      <c r="D184" s="15">
        <f>SUM(D177:D183)</f>
        <v>358649.7</v>
      </c>
      <c r="E184" s="15">
        <f t="shared" ref="E184:H184" si="80">SUM(E177:E183)</f>
        <v>0</v>
      </c>
      <c r="F184" s="15">
        <f t="shared" si="80"/>
        <v>0</v>
      </c>
      <c r="G184" s="15">
        <f t="shared" si="80"/>
        <v>0</v>
      </c>
      <c r="H184" s="15">
        <f t="shared" si="80"/>
        <v>345649.7</v>
      </c>
      <c r="I184" s="15">
        <f>SUM(I177:I183)</f>
        <v>13000</v>
      </c>
      <c r="J184" s="42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  <c r="FE184" s="5"/>
      <c r="FF184" s="5"/>
      <c r="FG184" s="5"/>
      <c r="FH184" s="5"/>
      <c r="FI184" s="5"/>
      <c r="FJ184" s="5"/>
      <c r="FK184" s="5"/>
      <c r="FL184" s="5"/>
      <c r="FM184" s="5"/>
      <c r="FN184" s="5"/>
      <c r="FO184" s="5"/>
      <c r="FP184" s="5"/>
      <c r="FQ184" s="5"/>
      <c r="FR184" s="5"/>
      <c r="FS184" s="5"/>
      <c r="FT184" s="5"/>
      <c r="FU184" s="5"/>
      <c r="FV184" s="5"/>
      <c r="FW184" s="5"/>
      <c r="FX184" s="5"/>
      <c r="FY184" s="5"/>
      <c r="FZ184" s="5"/>
      <c r="GA184" s="5"/>
      <c r="GB184" s="5"/>
      <c r="GC184" s="5"/>
      <c r="GD184" s="5"/>
      <c r="GE184" s="5"/>
      <c r="GF184" s="5"/>
      <c r="GG184" s="5"/>
      <c r="GH184" s="5"/>
      <c r="GI184" s="5"/>
      <c r="GJ184" s="5"/>
      <c r="GK184" s="5"/>
      <c r="GL184" s="5"/>
      <c r="GM184" s="5"/>
      <c r="GN184" s="5"/>
      <c r="GO184" s="5"/>
      <c r="GP184" s="5"/>
      <c r="GQ184" s="5"/>
      <c r="GR184" s="5"/>
      <c r="GS184" s="5"/>
      <c r="GT184" s="5"/>
      <c r="GU184" s="5"/>
      <c r="GV184" s="5"/>
      <c r="GW184" s="5"/>
      <c r="GX184" s="5"/>
      <c r="GY184" s="5"/>
      <c r="GZ184" s="5"/>
      <c r="HA184" s="5"/>
      <c r="HB184" s="5"/>
      <c r="HC184" s="5"/>
      <c r="HD184" s="5"/>
      <c r="HE184" s="5"/>
      <c r="HF184" s="5"/>
      <c r="HG184" s="5"/>
      <c r="HH184" s="5"/>
      <c r="HI184" s="5"/>
      <c r="HJ184" s="5"/>
      <c r="HK184" s="5"/>
      <c r="HL184" s="5"/>
      <c r="HM184" s="5"/>
      <c r="HN184" s="5"/>
      <c r="HO184" s="5"/>
      <c r="HP184" s="5"/>
      <c r="HQ184" s="5"/>
      <c r="HR184" s="5"/>
      <c r="HS184" s="5"/>
    </row>
    <row r="185" spans="1:227" s="6" customFormat="1">
      <c r="A185" s="81" t="s">
        <v>34</v>
      </c>
      <c r="B185" s="83"/>
      <c r="C185" s="74">
        <v>2022</v>
      </c>
      <c r="D185" s="15">
        <f t="shared" ref="D185:D190" si="81">SUM(E185:I185)</f>
        <v>9189</v>
      </c>
      <c r="E185" s="15">
        <v>0</v>
      </c>
      <c r="F185" s="15">
        <v>0</v>
      </c>
      <c r="G185" s="15">
        <v>0</v>
      </c>
      <c r="H185" s="15">
        <v>9189</v>
      </c>
      <c r="I185" s="15">
        <v>0</v>
      </c>
      <c r="J185" s="42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  <c r="FK185" s="5"/>
      <c r="FL185" s="5"/>
      <c r="FM185" s="5"/>
      <c r="FN185" s="5"/>
      <c r="FO185" s="5"/>
      <c r="FP185" s="5"/>
      <c r="FQ185" s="5"/>
      <c r="FR185" s="5"/>
      <c r="FS185" s="5"/>
      <c r="FT185" s="5"/>
      <c r="FU185" s="5"/>
      <c r="FV185" s="5"/>
      <c r="FW185" s="5"/>
      <c r="FX185" s="5"/>
      <c r="FY185" s="5"/>
      <c r="FZ185" s="5"/>
      <c r="GA185" s="5"/>
      <c r="GB185" s="5"/>
      <c r="GC185" s="5"/>
      <c r="GD185" s="5"/>
      <c r="GE185" s="5"/>
      <c r="GF185" s="5"/>
      <c r="GG185" s="5"/>
      <c r="GH185" s="5"/>
      <c r="GI185" s="5"/>
      <c r="GJ185" s="5"/>
      <c r="GK185" s="5"/>
      <c r="GL185" s="5"/>
      <c r="GM185" s="5"/>
      <c r="GN185" s="5"/>
      <c r="GO185" s="5"/>
      <c r="GP185" s="5"/>
      <c r="GQ185" s="5"/>
      <c r="GR185" s="5"/>
      <c r="GS185" s="5"/>
      <c r="GT185" s="5"/>
      <c r="GU185" s="5"/>
      <c r="GV185" s="5"/>
      <c r="GW185" s="5"/>
      <c r="GX185" s="5"/>
      <c r="GY185" s="5"/>
      <c r="GZ185" s="5"/>
      <c r="HA185" s="5"/>
      <c r="HB185" s="5"/>
      <c r="HC185" s="5"/>
      <c r="HD185" s="5"/>
      <c r="HE185" s="5"/>
      <c r="HF185" s="5"/>
      <c r="HG185" s="5"/>
      <c r="HH185" s="5"/>
      <c r="HI185" s="5"/>
      <c r="HJ185" s="5"/>
      <c r="HK185" s="5"/>
      <c r="HL185" s="5"/>
      <c r="HM185" s="5"/>
      <c r="HN185" s="5"/>
      <c r="HO185" s="5"/>
      <c r="HP185" s="5"/>
      <c r="HQ185" s="5"/>
      <c r="HR185" s="5"/>
      <c r="HS185" s="5"/>
    </row>
    <row r="186" spans="1:227" s="6" customFormat="1">
      <c r="A186" s="84"/>
      <c r="B186" s="83"/>
      <c r="C186" s="74">
        <v>2023</v>
      </c>
      <c r="D186" s="15">
        <f t="shared" si="81"/>
        <v>9773.1</v>
      </c>
      <c r="E186" s="15">
        <v>0</v>
      </c>
      <c r="F186" s="15">
        <v>0</v>
      </c>
      <c r="G186" s="15">
        <v>0</v>
      </c>
      <c r="H186" s="15">
        <v>9773.1</v>
      </c>
      <c r="I186" s="15">
        <v>0</v>
      </c>
      <c r="J186" s="42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  <c r="FE186" s="5"/>
      <c r="FF186" s="5"/>
      <c r="FG186" s="5"/>
      <c r="FH186" s="5"/>
      <c r="FI186" s="5"/>
      <c r="FJ186" s="5"/>
      <c r="FK186" s="5"/>
      <c r="FL186" s="5"/>
      <c r="FM186" s="5"/>
      <c r="FN186" s="5"/>
      <c r="FO186" s="5"/>
      <c r="FP186" s="5"/>
      <c r="FQ186" s="5"/>
      <c r="FR186" s="5"/>
      <c r="FS186" s="5"/>
      <c r="FT186" s="5"/>
      <c r="FU186" s="5"/>
      <c r="FV186" s="5"/>
      <c r="FW186" s="5"/>
      <c r="FX186" s="5"/>
      <c r="FY186" s="5"/>
      <c r="FZ186" s="5"/>
      <c r="GA186" s="5"/>
      <c r="GB186" s="5"/>
      <c r="GC186" s="5"/>
      <c r="GD186" s="5"/>
      <c r="GE186" s="5"/>
      <c r="GF186" s="5"/>
      <c r="GG186" s="5"/>
      <c r="GH186" s="5"/>
      <c r="GI186" s="5"/>
      <c r="GJ186" s="5"/>
      <c r="GK186" s="5"/>
      <c r="GL186" s="5"/>
      <c r="GM186" s="5"/>
      <c r="GN186" s="5"/>
      <c r="GO186" s="5"/>
      <c r="GP186" s="5"/>
      <c r="GQ186" s="5"/>
      <c r="GR186" s="5"/>
      <c r="GS186" s="5"/>
      <c r="GT186" s="5"/>
      <c r="GU186" s="5"/>
      <c r="GV186" s="5"/>
      <c r="GW186" s="5"/>
      <c r="GX186" s="5"/>
      <c r="GY186" s="5"/>
      <c r="GZ186" s="5"/>
      <c r="HA186" s="5"/>
      <c r="HB186" s="5"/>
      <c r="HC186" s="5"/>
      <c r="HD186" s="5"/>
      <c r="HE186" s="5"/>
      <c r="HF186" s="5"/>
      <c r="HG186" s="5"/>
      <c r="HH186" s="5"/>
      <c r="HI186" s="5"/>
      <c r="HJ186" s="5"/>
      <c r="HK186" s="5"/>
      <c r="HL186" s="5"/>
      <c r="HM186" s="5"/>
      <c r="HN186" s="5"/>
      <c r="HO186" s="5"/>
      <c r="HP186" s="5"/>
      <c r="HQ186" s="5"/>
      <c r="HR186" s="5"/>
      <c r="HS186" s="5"/>
    </row>
    <row r="187" spans="1:227" s="6" customFormat="1">
      <c r="A187" s="84"/>
      <c r="B187" s="83"/>
      <c r="C187" s="74">
        <v>2024</v>
      </c>
      <c r="D187" s="15">
        <f t="shared" si="81"/>
        <v>8391.7999999999993</v>
      </c>
      <c r="E187" s="15">
        <v>0</v>
      </c>
      <c r="F187" s="15">
        <v>0</v>
      </c>
      <c r="G187" s="15">
        <v>0</v>
      </c>
      <c r="H187" s="15">
        <v>8391.7999999999993</v>
      </c>
      <c r="I187" s="15">
        <v>0</v>
      </c>
      <c r="J187" s="42"/>
      <c r="K187" s="31"/>
      <c r="L187" s="54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  <c r="FL187" s="5"/>
      <c r="FM187" s="5"/>
      <c r="FN187" s="5"/>
      <c r="FO187" s="5"/>
      <c r="FP187" s="5"/>
      <c r="FQ187" s="5"/>
      <c r="FR187" s="5"/>
      <c r="FS187" s="5"/>
      <c r="FT187" s="5"/>
      <c r="FU187" s="5"/>
      <c r="FV187" s="5"/>
      <c r="FW187" s="5"/>
      <c r="FX187" s="5"/>
      <c r="FY187" s="5"/>
      <c r="FZ187" s="5"/>
      <c r="GA187" s="5"/>
      <c r="GB187" s="5"/>
      <c r="GC187" s="5"/>
      <c r="GD187" s="5"/>
      <c r="GE187" s="5"/>
      <c r="GF187" s="5"/>
      <c r="GG187" s="5"/>
      <c r="GH187" s="5"/>
      <c r="GI187" s="5"/>
      <c r="GJ187" s="5"/>
      <c r="GK187" s="5"/>
      <c r="GL187" s="5"/>
      <c r="GM187" s="5"/>
      <c r="GN187" s="5"/>
      <c r="GO187" s="5"/>
      <c r="GP187" s="5"/>
      <c r="GQ187" s="5"/>
      <c r="GR187" s="5"/>
      <c r="GS187" s="5"/>
      <c r="GT187" s="5"/>
      <c r="GU187" s="5"/>
      <c r="GV187" s="5"/>
      <c r="GW187" s="5"/>
      <c r="GX187" s="5"/>
      <c r="GY187" s="5"/>
      <c r="GZ187" s="5"/>
      <c r="HA187" s="5"/>
      <c r="HB187" s="5"/>
      <c r="HC187" s="5"/>
      <c r="HD187" s="5"/>
      <c r="HE187" s="5"/>
      <c r="HF187" s="5"/>
      <c r="HG187" s="5"/>
      <c r="HH187" s="5"/>
      <c r="HI187" s="5"/>
      <c r="HJ187" s="5"/>
      <c r="HK187" s="5"/>
      <c r="HL187" s="5"/>
      <c r="HM187" s="5"/>
      <c r="HN187" s="5"/>
      <c r="HO187" s="5"/>
      <c r="HP187" s="5"/>
      <c r="HQ187" s="5"/>
      <c r="HR187" s="5"/>
      <c r="HS187" s="5"/>
    </row>
    <row r="188" spans="1:227" s="6" customFormat="1">
      <c r="A188" s="84"/>
      <c r="B188" s="83"/>
      <c r="C188" s="74">
        <v>2025</v>
      </c>
      <c r="D188" s="15">
        <f t="shared" si="81"/>
        <v>9728.2999999999993</v>
      </c>
      <c r="E188" s="15">
        <v>0</v>
      </c>
      <c r="F188" s="15">
        <v>0</v>
      </c>
      <c r="G188" s="15">
        <v>0</v>
      </c>
      <c r="H188" s="15">
        <f>9575.3+153</f>
        <v>9728.2999999999993</v>
      </c>
      <c r="I188" s="15">
        <v>0</v>
      </c>
      <c r="J188" s="42"/>
      <c r="K188" s="42"/>
      <c r="L188" s="42"/>
      <c r="N188" s="31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  <c r="EW188" s="5"/>
      <c r="EX188" s="5"/>
      <c r="EY188" s="5"/>
      <c r="EZ188" s="5"/>
      <c r="FA188" s="5"/>
      <c r="FB188" s="5"/>
      <c r="FC188" s="5"/>
      <c r="FD188" s="5"/>
      <c r="FE188" s="5"/>
      <c r="FF188" s="5"/>
      <c r="FG188" s="5"/>
      <c r="FH188" s="5"/>
      <c r="FI188" s="5"/>
      <c r="FJ188" s="5"/>
      <c r="FK188" s="5"/>
      <c r="FL188" s="5"/>
      <c r="FM188" s="5"/>
      <c r="FN188" s="5"/>
      <c r="FO188" s="5"/>
      <c r="FP188" s="5"/>
      <c r="FQ188" s="5"/>
      <c r="FR188" s="5"/>
      <c r="FS188" s="5"/>
      <c r="FT188" s="5"/>
      <c r="FU188" s="5"/>
      <c r="FV188" s="5"/>
      <c r="FW188" s="5"/>
      <c r="FX188" s="5"/>
      <c r="FY188" s="5"/>
      <c r="FZ188" s="5"/>
      <c r="GA188" s="5"/>
      <c r="GB188" s="5"/>
      <c r="GC188" s="5"/>
      <c r="GD188" s="5"/>
      <c r="GE188" s="5"/>
      <c r="GF188" s="5"/>
      <c r="GG188" s="5"/>
      <c r="GH188" s="5"/>
      <c r="GI188" s="5"/>
      <c r="GJ188" s="5"/>
      <c r="GK188" s="5"/>
      <c r="GL188" s="5"/>
      <c r="GM188" s="5"/>
      <c r="GN188" s="5"/>
      <c r="GO188" s="5"/>
      <c r="GP188" s="5"/>
      <c r="GQ188" s="5"/>
      <c r="GR188" s="5"/>
      <c r="GS188" s="5"/>
      <c r="GT188" s="5"/>
      <c r="GU188" s="5"/>
      <c r="GV188" s="5"/>
      <c r="GW188" s="5"/>
      <c r="GX188" s="5"/>
      <c r="GY188" s="5"/>
      <c r="GZ188" s="5"/>
      <c r="HA188" s="5"/>
      <c r="HB188" s="5"/>
      <c r="HC188" s="5"/>
      <c r="HD188" s="5"/>
      <c r="HE188" s="5"/>
      <c r="HF188" s="5"/>
      <c r="HG188" s="5"/>
      <c r="HH188" s="5"/>
      <c r="HI188" s="5"/>
      <c r="HJ188" s="5"/>
      <c r="HK188" s="5"/>
      <c r="HL188" s="5"/>
      <c r="HM188" s="5"/>
      <c r="HN188" s="5"/>
      <c r="HO188" s="5"/>
      <c r="HP188" s="5"/>
      <c r="HQ188" s="5"/>
      <c r="HR188" s="5"/>
      <c r="HS188" s="5"/>
    </row>
    <row r="189" spans="1:227" s="6" customFormat="1">
      <c r="A189" s="84"/>
      <c r="B189" s="83"/>
      <c r="C189" s="74">
        <v>2026</v>
      </c>
      <c r="D189" s="15">
        <f t="shared" si="81"/>
        <v>9571.7999999999993</v>
      </c>
      <c r="E189" s="15">
        <v>0</v>
      </c>
      <c r="F189" s="15">
        <v>0</v>
      </c>
      <c r="G189" s="15">
        <v>0</v>
      </c>
      <c r="H189" s="15">
        <v>9571.7999999999993</v>
      </c>
      <c r="I189" s="15">
        <v>0</v>
      </c>
      <c r="J189" s="42"/>
      <c r="K189" s="42"/>
      <c r="N189" s="31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5"/>
      <c r="EZ189" s="5"/>
      <c r="FA189" s="5"/>
      <c r="FB189" s="5"/>
      <c r="FC189" s="5"/>
      <c r="FD189" s="5"/>
      <c r="FE189" s="5"/>
      <c r="FF189" s="5"/>
      <c r="FG189" s="5"/>
      <c r="FH189" s="5"/>
      <c r="FI189" s="5"/>
      <c r="FJ189" s="5"/>
      <c r="FK189" s="5"/>
      <c r="FL189" s="5"/>
      <c r="FM189" s="5"/>
      <c r="FN189" s="5"/>
      <c r="FO189" s="5"/>
      <c r="FP189" s="5"/>
      <c r="FQ189" s="5"/>
      <c r="FR189" s="5"/>
      <c r="FS189" s="5"/>
      <c r="FT189" s="5"/>
      <c r="FU189" s="5"/>
      <c r="FV189" s="5"/>
      <c r="FW189" s="5"/>
      <c r="FX189" s="5"/>
      <c r="FY189" s="5"/>
      <c r="FZ189" s="5"/>
      <c r="GA189" s="5"/>
      <c r="GB189" s="5"/>
      <c r="GC189" s="5"/>
      <c r="GD189" s="5"/>
      <c r="GE189" s="5"/>
      <c r="GF189" s="5"/>
      <c r="GG189" s="5"/>
      <c r="GH189" s="5"/>
      <c r="GI189" s="5"/>
      <c r="GJ189" s="5"/>
      <c r="GK189" s="5"/>
      <c r="GL189" s="5"/>
      <c r="GM189" s="5"/>
      <c r="GN189" s="5"/>
      <c r="GO189" s="5"/>
      <c r="GP189" s="5"/>
      <c r="GQ189" s="5"/>
      <c r="GR189" s="5"/>
      <c r="GS189" s="5"/>
      <c r="GT189" s="5"/>
      <c r="GU189" s="5"/>
      <c r="GV189" s="5"/>
      <c r="GW189" s="5"/>
      <c r="GX189" s="5"/>
      <c r="GY189" s="5"/>
      <c r="GZ189" s="5"/>
      <c r="HA189" s="5"/>
      <c r="HB189" s="5"/>
      <c r="HC189" s="5"/>
      <c r="HD189" s="5"/>
      <c r="HE189" s="5"/>
      <c r="HF189" s="5"/>
      <c r="HG189" s="5"/>
      <c r="HH189" s="5"/>
      <c r="HI189" s="5"/>
      <c r="HJ189" s="5"/>
      <c r="HK189" s="5"/>
      <c r="HL189" s="5"/>
      <c r="HM189" s="5"/>
      <c r="HN189" s="5"/>
      <c r="HO189" s="5"/>
      <c r="HP189" s="5"/>
      <c r="HQ189" s="5"/>
      <c r="HR189" s="5"/>
      <c r="HS189" s="5"/>
    </row>
    <row r="190" spans="1:227" s="6" customFormat="1">
      <c r="A190" s="84"/>
      <c r="B190" s="83"/>
      <c r="C190" s="74">
        <v>2027</v>
      </c>
      <c r="D190" s="15">
        <f t="shared" si="81"/>
        <v>9571.7999999999993</v>
      </c>
      <c r="E190" s="15">
        <v>0</v>
      </c>
      <c r="F190" s="15">
        <v>0</v>
      </c>
      <c r="G190" s="15">
        <v>0</v>
      </c>
      <c r="H190" s="15">
        <v>9571.7999999999993</v>
      </c>
      <c r="I190" s="15">
        <v>0</v>
      </c>
      <c r="J190" s="42"/>
      <c r="K190" s="42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5"/>
      <c r="EY190" s="5"/>
      <c r="EZ190" s="5"/>
      <c r="FA190" s="5"/>
      <c r="FB190" s="5"/>
      <c r="FC190" s="5"/>
      <c r="FD190" s="5"/>
      <c r="FE190" s="5"/>
      <c r="FF190" s="5"/>
      <c r="FG190" s="5"/>
      <c r="FH190" s="5"/>
      <c r="FI190" s="5"/>
      <c r="FJ190" s="5"/>
      <c r="FK190" s="5"/>
      <c r="FL190" s="5"/>
      <c r="FM190" s="5"/>
      <c r="FN190" s="5"/>
      <c r="FO190" s="5"/>
      <c r="FP190" s="5"/>
      <c r="FQ190" s="5"/>
      <c r="FR190" s="5"/>
      <c r="FS190" s="5"/>
      <c r="FT190" s="5"/>
      <c r="FU190" s="5"/>
      <c r="FV190" s="5"/>
      <c r="FW190" s="5"/>
      <c r="FX190" s="5"/>
      <c r="FY190" s="5"/>
      <c r="FZ190" s="5"/>
      <c r="GA190" s="5"/>
      <c r="GB190" s="5"/>
      <c r="GC190" s="5"/>
      <c r="GD190" s="5"/>
      <c r="GE190" s="5"/>
      <c r="GF190" s="5"/>
      <c r="GG190" s="5"/>
      <c r="GH190" s="5"/>
      <c r="GI190" s="5"/>
      <c r="GJ190" s="5"/>
      <c r="GK190" s="5"/>
      <c r="GL190" s="5"/>
      <c r="GM190" s="5"/>
      <c r="GN190" s="5"/>
      <c r="GO190" s="5"/>
      <c r="GP190" s="5"/>
      <c r="GQ190" s="5"/>
      <c r="GR190" s="5"/>
      <c r="GS190" s="5"/>
      <c r="GT190" s="5"/>
      <c r="GU190" s="5"/>
      <c r="GV190" s="5"/>
      <c r="GW190" s="5"/>
      <c r="GX190" s="5"/>
      <c r="GY190" s="5"/>
      <c r="GZ190" s="5"/>
      <c r="HA190" s="5"/>
      <c r="HB190" s="5"/>
      <c r="HC190" s="5"/>
      <c r="HD190" s="5"/>
      <c r="HE190" s="5"/>
      <c r="HF190" s="5"/>
      <c r="HG190" s="5"/>
      <c r="HH190" s="5"/>
      <c r="HI190" s="5"/>
      <c r="HJ190" s="5"/>
      <c r="HK190" s="5"/>
      <c r="HL190" s="5"/>
      <c r="HM190" s="5"/>
      <c r="HN190" s="5"/>
      <c r="HO190" s="5"/>
      <c r="HP190" s="5"/>
      <c r="HQ190" s="5"/>
      <c r="HR190" s="5"/>
      <c r="HS190" s="5"/>
    </row>
    <row r="191" spans="1:227" s="6" customFormat="1">
      <c r="A191" s="84"/>
      <c r="B191" s="83"/>
      <c r="C191" s="74">
        <v>2028</v>
      </c>
      <c r="D191" s="15">
        <f>SUM(E191:I191)</f>
        <v>9571.7999999999993</v>
      </c>
      <c r="E191" s="15">
        <v>0</v>
      </c>
      <c r="F191" s="15">
        <v>0</v>
      </c>
      <c r="G191" s="15">
        <v>0</v>
      </c>
      <c r="H191" s="15">
        <v>9571.7999999999993</v>
      </c>
      <c r="I191" s="15">
        <v>0</v>
      </c>
      <c r="J191" s="42"/>
      <c r="K191" s="42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  <c r="FD191" s="5"/>
      <c r="FE191" s="5"/>
      <c r="FF191" s="5"/>
      <c r="FG191" s="5"/>
      <c r="FH191" s="5"/>
      <c r="FI191" s="5"/>
      <c r="FJ191" s="5"/>
      <c r="FK191" s="5"/>
      <c r="FL191" s="5"/>
      <c r="FM191" s="5"/>
      <c r="FN191" s="5"/>
      <c r="FO191" s="5"/>
      <c r="FP191" s="5"/>
      <c r="FQ191" s="5"/>
      <c r="FR191" s="5"/>
      <c r="FS191" s="5"/>
      <c r="FT191" s="5"/>
      <c r="FU191" s="5"/>
      <c r="FV191" s="5"/>
      <c r="FW191" s="5"/>
      <c r="FX191" s="5"/>
      <c r="FY191" s="5"/>
      <c r="FZ191" s="5"/>
      <c r="GA191" s="5"/>
      <c r="GB191" s="5"/>
      <c r="GC191" s="5"/>
      <c r="GD191" s="5"/>
      <c r="GE191" s="5"/>
      <c r="GF191" s="5"/>
      <c r="GG191" s="5"/>
      <c r="GH191" s="5"/>
      <c r="GI191" s="5"/>
      <c r="GJ191" s="5"/>
      <c r="GK191" s="5"/>
      <c r="GL191" s="5"/>
      <c r="GM191" s="5"/>
      <c r="GN191" s="5"/>
      <c r="GO191" s="5"/>
      <c r="GP191" s="5"/>
      <c r="GQ191" s="5"/>
      <c r="GR191" s="5"/>
      <c r="GS191" s="5"/>
      <c r="GT191" s="5"/>
      <c r="GU191" s="5"/>
      <c r="GV191" s="5"/>
      <c r="GW191" s="5"/>
      <c r="GX191" s="5"/>
      <c r="GY191" s="5"/>
      <c r="GZ191" s="5"/>
      <c r="HA191" s="5"/>
      <c r="HB191" s="5"/>
      <c r="HC191" s="5"/>
      <c r="HD191" s="5"/>
      <c r="HE191" s="5"/>
      <c r="HF191" s="5"/>
      <c r="HG191" s="5"/>
      <c r="HH191" s="5"/>
      <c r="HI191" s="5"/>
      <c r="HJ191" s="5"/>
      <c r="HK191" s="5"/>
      <c r="HL191" s="5"/>
      <c r="HM191" s="5"/>
      <c r="HN191" s="5"/>
      <c r="HO191" s="5"/>
      <c r="HP191" s="5"/>
      <c r="HQ191" s="5"/>
      <c r="HR191" s="5"/>
      <c r="HS191" s="5"/>
    </row>
    <row r="192" spans="1:227" s="6" customFormat="1">
      <c r="A192" s="82"/>
      <c r="B192" s="83"/>
      <c r="C192" s="74" t="s">
        <v>16</v>
      </c>
      <c r="D192" s="15">
        <f>SUM(D185:D191)</f>
        <v>65797.600000000006</v>
      </c>
      <c r="E192" s="15">
        <f t="shared" ref="E192:H192" si="82">SUM(E185:E191)</f>
        <v>0</v>
      </c>
      <c r="F192" s="15">
        <f t="shared" si="82"/>
        <v>0</v>
      </c>
      <c r="G192" s="15">
        <f t="shared" si="82"/>
        <v>0</v>
      </c>
      <c r="H192" s="15">
        <f t="shared" si="82"/>
        <v>65797.600000000006</v>
      </c>
      <c r="I192" s="15">
        <f>SUM(I185:I191)</f>
        <v>0</v>
      </c>
      <c r="J192" s="42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  <c r="FD192" s="5"/>
      <c r="FE192" s="5"/>
      <c r="FF192" s="5"/>
      <c r="FG192" s="5"/>
      <c r="FH192" s="5"/>
      <c r="FI192" s="5"/>
      <c r="FJ192" s="5"/>
      <c r="FK192" s="5"/>
      <c r="FL192" s="5"/>
      <c r="FM192" s="5"/>
      <c r="FN192" s="5"/>
      <c r="FO192" s="5"/>
      <c r="FP192" s="5"/>
      <c r="FQ192" s="5"/>
      <c r="FR192" s="5"/>
      <c r="FS192" s="5"/>
      <c r="FT192" s="5"/>
      <c r="FU192" s="5"/>
      <c r="FV192" s="5"/>
      <c r="FW192" s="5"/>
      <c r="FX192" s="5"/>
      <c r="FY192" s="5"/>
      <c r="FZ192" s="5"/>
      <c r="GA192" s="5"/>
      <c r="GB192" s="5"/>
      <c r="GC192" s="5"/>
      <c r="GD192" s="5"/>
      <c r="GE192" s="5"/>
      <c r="GF192" s="5"/>
      <c r="GG192" s="5"/>
      <c r="GH192" s="5"/>
      <c r="GI192" s="5"/>
      <c r="GJ192" s="5"/>
      <c r="GK192" s="5"/>
      <c r="GL192" s="5"/>
      <c r="GM192" s="5"/>
      <c r="GN192" s="5"/>
      <c r="GO192" s="5"/>
      <c r="GP192" s="5"/>
      <c r="GQ192" s="5"/>
      <c r="GR192" s="5"/>
      <c r="GS192" s="5"/>
      <c r="GT192" s="5"/>
      <c r="GU192" s="5"/>
      <c r="GV192" s="5"/>
      <c r="GW192" s="5"/>
      <c r="GX192" s="5"/>
      <c r="GY192" s="5"/>
      <c r="GZ192" s="5"/>
      <c r="HA192" s="5"/>
      <c r="HB192" s="5"/>
      <c r="HC192" s="5"/>
      <c r="HD192" s="5"/>
      <c r="HE192" s="5"/>
      <c r="HF192" s="5"/>
      <c r="HG192" s="5"/>
      <c r="HH192" s="5"/>
      <c r="HI192" s="5"/>
      <c r="HJ192" s="5"/>
      <c r="HK192" s="5"/>
      <c r="HL192" s="5"/>
      <c r="HM192" s="5"/>
      <c r="HN192" s="5"/>
      <c r="HO192" s="5"/>
      <c r="HP192" s="5"/>
      <c r="HQ192" s="5"/>
      <c r="HR192" s="5"/>
      <c r="HS192" s="5"/>
    </row>
    <row r="193" spans="1:227" s="6" customFormat="1">
      <c r="A193" s="81" t="s">
        <v>35</v>
      </c>
      <c r="B193" s="83"/>
      <c r="C193" s="74">
        <v>2022</v>
      </c>
      <c r="D193" s="22">
        <f t="shared" ref="D193:D198" si="83">SUM(E193:I193)</f>
        <v>16065.4</v>
      </c>
      <c r="E193" s="15">
        <v>0</v>
      </c>
      <c r="F193" s="15">
        <v>0</v>
      </c>
      <c r="G193" s="15">
        <v>0</v>
      </c>
      <c r="H193" s="15">
        <v>16065.4</v>
      </c>
      <c r="I193" s="15">
        <v>0</v>
      </c>
      <c r="J193" s="42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  <c r="FD193" s="5"/>
      <c r="FE193" s="5"/>
      <c r="FF193" s="5"/>
      <c r="FG193" s="5"/>
      <c r="FH193" s="5"/>
      <c r="FI193" s="5"/>
      <c r="FJ193" s="5"/>
      <c r="FK193" s="5"/>
      <c r="FL193" s="5"/>
      <c r="FM193" s="5"/>
      <c r="FN193" s="5"/>
      <c r="FO193" s="5"/>
      <c r="FP193" s="5"/>
      <c r="FQ193" s="5"/>
      <c r="FR193" s="5"/>
      <c r="FS193" s="5"/>
      <c r="FT193" s="5"/>
      <c r="FU193" s="5"/>
      <c r="FV193" s="5"/>
      <c r="FW193" s="5"/>
      <c r="FX193" s="5"/>
      <c r="FY193" s="5"/>
      <c r="FZ193" s="5"/>
      <c r="GA193" s="5"/>
      <c r="GB193" s="5"/>
      <c r="GC193" s="5"/>
      <c r="GD193" s="5"/>
      <c r="GE193" s="5"/>
      <c r="GF193" s="5"/>
      <c r="GG193" s="5"/>
      <c r="GH193" s="5"/>
      <c r="GI193" s="5"/>
      <c r="GJ193" s="5"/>
      <c r="GK193" s="5"/>
      <c r="GL193" s="5"/>
      <c r="GM193" s="5"/>
      <c r="GN193" s="5"/>
      <c r="GO193" s="5"/>
      <c r="GP193" s="5"/>
      <c r="GQ193" s="5"/>
      <c r="GR193" s="5"/>
      <c r="GS193" s="5"/>
      <c r="GT193" s="5"/>
      <c r="GU193" s="5"/>
      <c r="GV193" s="5"/>
      <c r="GW193" s="5"/>
      <c r="GX193" s="5"/>
      <c r="GY193" s="5"/>
      <c r="GZ193" s="5"/>
      <c r="HA193" s="5"/>
      <c r="HB193" s="5"/>
      <c r="HC193" s="5"/>
      <c r="HD193" s="5"/>
      <c r="HE193" s="5"/>
      <c r="HF193" s="5"/>
      <c r="HG193" s="5"/>
      <c r="HH193" s="5"/>
      <c r="HI193" s="5"/>
      <c r="HJ193" s="5"/>
      <c r="HK193" s="5"/>
      <c r="HL193" s="5"/>
      <c r="HM193" s="5"/>
      <c r="HN193" s="5"/>
      <c r="HO193" s="5"/>
      <c r="HP193" s="5"/>
      <c r="HQ193" s="5"/>
      <c r="HR193" s="5"/>
      <c r="HS193" s="5"/>
    </row>
    <row r="194" spans="1:227" s="6" customFormat="1">
      <c r="A194" s="84"/>
      <c r="B194" s="83"/>
      <c r="C194" s="74">
        <v>2023</v>
      </c>
      <c r="D194" s="22">
        <f t="shared" si="83"/>
        <v>23656.2</v>
      </c>
      <c r="E194" s="15">
        <v>0</v>
      </c>
      <c r="F194" s="15">
        <v>0</v>
      </c>
      <c r="G194" s="15">
        <v>0</v>
      </c>
      <c r="H194" s="15">
        <v>23656.2</v>
      </c>
      <c r="I194" s="15">
        <v>0</v>
      </c>
      <c r="J194" s="42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5"/>
      <c r="EZ194" s="5"/>
      <c r="FA194" s="5"/>
      <c r="FB194" s="5"/>
      <c r="FC194" s="5"/>
      <c r="FD194" s="5"/>
      <c r="FE194" s="5"/>
      <c r="FF194" s="5"/>
      <c r="FG194" s="5"/>
      <c r="FH194" s="5"/>
      <c r="FI194" s="5"/>
      <c r="FJ194" s="5"/>
      <c r="FK194" s="5"/>
      <c r="FL194" s="5"/>
      <c r="FM194" s="5"/>
      <c r="FN194" s="5"/>
      <c r="FO194" s="5"/>
      <c r="FP194" s="5"/>
      <c r="FQ194" s="5"/>
      <c r="FR194" s="5"/>
      <c r="FS194" s="5"/>
      <c r="FT194" s="5"/>
      <c r="FU194" s="5"/>
      <c r="FV194" s="5"/>
      <c r="FW194" s="5"/>
      <c r="FX194" s="5"/>
      <c r="FY194" s="5"/>
      <c r="FZ194" s="5"/>
      <c r="GA194" s="5"/>
      <c r="GB194" s="5"/>
      <c r="GC194" s="5"/>
      <c r="GD194" s="5"/>
      <c r="GE194" s="5"/>
      <c r="GF194" s="5"/>
      <c r="GG194" s="5"/>
      <c r="GH194" s="5"/>
      <c r="GI194" s="5"/>
      <c r="GJ194" s="5"/>
      <c r="GK194" s="5"/>
      <c r="GL194" s="5"/>
      <c r="GM194" s="5"/>
      <c r="GN194" s="5"/>
      <c r="GO194" s="5"/>
      <c r="GP194" s="5"/>
      <c r="GQ194" s="5"/>
      <c r="GR194" s="5"/>
      <c r="GS194" s="5"/>
      <c r="GT194" s="5"/>
      <c r="GU194" s="5"/>
      <c r="GV194" s="5"/>
      <c r="GW194" s="5"/>
      <c r="GX194" s="5"/>
      <c r="GY194" s="5"/>
      <c r="GZ194" s="5"/>
      <c r="HA194" s="5"/>
      <c r="HB194" s="5"/>
      <c r="HC194" s="5"/>
      <c r="HD194" s="5"/>
      <c r="HE194" s="5"/>
      <c r="HF194" s="5"/>
      <c r="HG194" s="5"/>
      <c r="HH194" s="5"/>
      <c r="HI194" s="5"/>
      <c r="HJ194" s="5"/>
      <c r="HK194" s="5"/>
      <c r="HL194" s="5"/>
      <c r="HM194" s="5"/>
      <c r="HN194" s="5"/>
      <c r="HO194" s="5"/>
      <c r="HP194" s="5"/>
      <c r="HQ194" s="5"/>
      <c r="HR194" s="5"/>
      <c r="HS194" s="5"/>
    </row>
    <row r="195" spans="1:227" s="6" customFormat="1">
      <c r="A195" s="84"/>
      <c r="B195" s="83"/>
      <c r="C195" s="74">
        <v>2024</v>
      </c>
      <c r="D195" s="22">
        <f t="shared" si="83"/>
        <v>18248.3</v>
      </c>
      <c r="E195" s="15">
        <v>0</v>
      </c>
      <c r="F195" s="15">
        <v>0</v>
      </c>
      <c r="G195" s="15">
        <v>0</v>
      </c>
      <c r="H195" s="15">
        <v>18248.3</v>
      </c>
      <c r="I195" s="15">
        <v>0</v>
      </c>
      <c r="J195" s="42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  <c r="FG195" s="5"/>
      <c r="FH195" s="5"/>
      <c r="FI195" s="5"/>
      <c r="FJ195" s="5"/>
      <c r="FK195" s="5"/>
      <c r="FL195" s="5"/>
      <c r="FM195" s="5"/>
      <c r="FN195" s="5"/>
      <c r="FO195" s="5"/>
      <c r="FP195" s="5"/>
      <c r="FQ195" s="5"/>
      <c r="FR195" s="5"/>
      <c r="FS195" s="5"/>
      <c r="FT195" s="5"/>
      <c r="FU195" s="5"/>
      <c r="FV195" s="5"/>
      <c r="FW195" s="5"/>
      <c r="FX195" s="5"/>
      <c r="FY195" s="5"/>
      <c r="FZ195" s="5"/>
      <c r="GA195" s="5"/>
      <c r="GB195" s="5"/>
      <c r="GC195" s="5"/>
      <c r="GD195" s="5"/>
      <c r="GE195" s="5"/>
      <c r="GF195" s="5"/>
      <c r="GG195" s="5"/>
      <c r="GH195" s="5"/>
      <c r="GI195" s="5"/>
      <c r="GJ195" s="5"/>
      <c r="GK195" s="5"/>
      <c r="GL195" s="5"/>
      <c r="GM195" s="5"/>
      <c r="GN195" s="5"/>
      <c r="GO195" s="5"/>
      <c r="GP195" s="5"/>
      <c r="GQ195" s="5"/>
      <c r="GR195" s="5"/>
      <c r="GS195" s="5"/>
      <c r="GT195" s="5"/>
      <c r="GU195" s="5"/>
      <c r="GV195" s="5"/>
      <c r="GW195" s="5"/>
      <c r="GX195" s="5"/>
      <c r="GY195" s="5"/>
      <c r="GZ195" s="5"/>
      <c r="HA195" s="5"/>
      <c r="HB195" s="5"/>
      <c r="HC195" s="5"/>
      <c r="HD195" s="5"/>
      <c r="HE195" s="5"/>
      <c r="HF195" s="5"/>
      <c r="HG195" s="5"/>
      <c r="HH195" s="5"/>
      <c r="HI195" s="5"/>
      <c r="HJ195" s="5"/>
      <c r="HK195" s="5"/>
      <c r="HL195" s="5"/>
      <c r="HM195" s="5"/>
      <c r="HN195" s="5"/>
      <c r="HO195" s="5"/>
      <c r="HP195" s="5"/>
      <c r="HQ195" s="5"/>
      <c r="HR195" s="5"/>
      <c r="HS195" s="5"/>
    </row>
    <row r="196" spans="1:227" s="6" customFormat="1">
      <c r="A196" s="84"/>
      <c r="B196" s="83"/>
      <c r="C196" s="74">
        <v>2025</v>
      </c>
      <c r="D196" s="22">
        <f t="shared" si="83"/>
        <v>20665</v>
      </c>
      <c r="E196" s="15">
        <v>0</v>
      </c>
      <c r="F196" s="15">
        <v>0</v>
      </c>
      <c r="G196" s="15">
        <v>0</v>
      </c>
      <c r="H196" s="15">
        <f>19065+1600</f>
        <v>20665</v>
      </c>
      <c r="I196" s="15">
        <v>0</v>
      </c>
      <c r="J196" s="42"/>
      <c r="K196" s="42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  <c r="FG196" s="5"/>
      <c r="FH196" s="5"/>
      <c r="FI196" s="5"/>
      <c r="FJ196" s="5"/>
      <c r="FK196" s="5"/>
      <c r="FL196" s="5"/>
      <c r="FM196" s="5"/>
      <c r="FN196" s="5"/>
      <c r="FO196" s="5"/>
      <c r="FP196" s="5"/>
      <c r="FQ196" s="5"/>
      <c r="FR196" s="5"/>
      <c r="FS196" s="5"/>
      <c r="FT196" s="5"/>
      <c r="FU196" s="5"/>
      <c r="FV196" s="5"/>
      <c r="FW196" s="5"/>
      <c r="FX196" s="5"/>
      <c r="FY196" s="5"/>
      <c r="FZ196" s="5"/>
      <c r="GA196" s="5"/>
      <c r="GB196" s="5"/>
      <c r="GC196" s="5"/>
      <c r="GD196" s="5"/>
      <c r="GE196" s="5"/>
      <c r="GF196" s="5"/>
      <c r="GG196" s="5"/>
      <c r="GH196" s="5"/>
      <c r="GI196" s="5"/>
      <c r="GJ196" s="5"/>
      <c r="GK196" s="5"/>
      <c r="GL196" s="5"/>
      <c r="GM196" s="5"/>
      <c r="GN196" s="5"/>
      <c r="GO196" s="5"/>
      <c r="GP196" s="5"/>
      <c r="GQ196" s="5"/>
      <c r="GR196" s="5"/>
      <c r="GS196" s="5"/>
      <c r="GT196" s="5"/>
      <c r="GU196" s="5"/>
      <c r="GV196" s="5"/>
      <c r="GW196" s="5"/>
      <c r="GX196" s="5"/>
      <c r="GY196" s="5"/>
      <c r="GZ196" s="5"/>
      <c r="HA196" s="5"/>
      <c r="HB196" s="5"/>
      <c r="HC196" s="5"/>
      <c r="HD196" s="5"/>
      <c r="HE196" s="5"/>
      <c r="HF196" s="5"/>
      <c r="HG196" s="5"/>
      <c r="HH196" s="5"/>
      <c r="HI196" s="5"/>
      <c r="HJ196" s="5"/>
      <c r="HK196" s="5"/>
      <c r="HL196" s="5"/>
      <c r="HM196" s="5"/>
      <c r="HN196" s="5"/>
      <c r="HO196" s="5"/>
      <c r="HP196" s="5"/>
      <c r="HQ196" s="5"/>
      <c r="HR196" s="5"/>
      <c r="HS196" s="5"/>
    </row>
    <row r="197" spans="1:227" s="6" customFormat="1">
      <c r="A197" s="84"/>
      <c r="B197" s="83"/>
      <c r="C197" s="74">
        <v>2026</v>
      </c>
      <c r="D197" s="22">
        <f t="shared" si="83"/>
        <v>20294</v>
      </c>
      <c r="E197" s="15">
        <v>0</v>
      </c>
      <c r="F197" s="15">
        <v>0</v>
      </c>
      <c r="G197" s="15">
        <v>0</v>
      </c>
      <c r="H197" s="15">
        <v>20294</v>
      </c>
      <c r="I197" s="15">
        <v>0</v>
      </c>
      <c r="J197" s="42"/>
      <c r="K197" s="42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5"/>
      <c r="FB197" s="5"/>
      <c r="FC197" s="5"/>
      <c r="FD197" s="5"/>
      <c r="FE197" s="5"/>
      <c r="FF197" s="5"/>
      <c r="FG197" s="5"/>
      <c r="FH197" s="5"/>
      <c r="FI197" s="5"/>
      <c r="FJ197" s="5"/>
      <c r="FK197" s="5"/>
      <c r="FL197" s="5"/>
      <c r="FM197" s="5"/>
      <c r="FN197" s="5"/>
      <c r="FO197" s="5"/>
      <c r="FP197" s="5"/>
      <c r="FQ197" s="5"/>
      <c r="FR197" s="5"/>
      <c r="FS197" s="5"/>
      <c r="FT197" s="5"/>
      <c r="FU197" s="5"/>
      <c r="FV197" s="5"/>
      <c r="FW197" s="5"/>
      <c r="FX197" s="5"/>
      <c r="FY197" s="5"/>
      <c r="FZ197" s="5"/>
      <c r="GA197" s="5"/>
      <c r="GB197" s="5"/>
      <c r="GC197" s="5"/>
      <c r="GD197" s="5"/>
      <c r="GE197" s="5"/>
      <c r="GF197" s="5"/>
      <c r="GG197" s="5"/>
      <c r="GH197" s="5"/>
      <c r="GI197" s="5"/>
      <c r="GJ197" s="5"/>
      <c r="GK197" s="5"/>
      <c r="GL197" s="5"/>
      <c r="GM197" s="5"/>
      <c r="GN197" s="5"/>
      <c r="GO197" s="5"/>
      <c r="GP197" s="5"/>
      <c r="GQ197" s="5"/>
      <c r="GR197" s="5"/>
      <c r="GS197" s="5"/>
      <c r="GT197" s="5"/>
      <c r="GU197" s="5"/>
      <c r="GV197" s="5"/>
      <c r="GW197" s="5"/>
      <c r="GX197" s="5"/>
      <c r="GY197" s="5"/>
      <c r="GZ197" s="5"/>
      <c r="HA197" s="5"/>
      <c r="HB197" s="5"/>
      <c r="HC197" s="5"/>
      <c r="HD197" s="5"/>
      <c r="HE197" s="5"/>
      <c r="HF197" s="5"/>
      <c r="HG197" s="5"/>
      <c r="HH197" s="5"/>
      <c r="HI197" s="5"/>
      <c r="HJ197" s="5"/>
      <c r="HK197" s="5"/>
      <c r="HL197" s="5"/>
      <c r="HM197" s="5"/>
      <c r="HN197" s="5"/>
      <c r="HO197" s="5"/>
      <c r="HP197" s="5"/>
      <c r="HQ197" s="5"/>
      <c r="HR197" s="5"/>
      <c r="HS197" s="5"/>
    </row>
    <row r="198" spans="1:227" s="6" customFormat="1">
      <c r="A198" s="84"/>
      <c r="B198" s="83"/>
      <c r="C198" s="74">
        <v>2027</v>
      </c>
      <c r="D198" s="22">
        <f t="shared" si="83"/>
        <v>20294</v>
      </c>
      <c r="E198" s="15">
        <v>0</v>
      </c>
      <c r="F198" s="15">
        <v>0</v>
      </c>
      <c r="G198" s="15">
        <v>0</v>
      </c>
      <c r="H198" s="15">
        <v>20294</v>
      </c>
      <c r="I198" s="15">
        <v>0</v>
      </c>
      <c r="J198" s="42"/>
      <c r="K198" s="42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5"/>
      <c r="EZ198" s="5"/>
      <c r="FA198" s="5"/>
      <c r="FB198" s="5"/>
      <c r="FC198" s="5"/>
      <c r="FD198" s="5"/>
      <c r="FE198" s="5"/>
      <c r="FF198" s="5"/>
      <c r="FG198" s="5"/>
      <c r="FH198" s="5"/>
      <c r="FI198" s="5"/>
      <c r="FJ198" s="5"/>
      <c r="FK198" s="5"/>
      <c r="FL198" s="5"/>
      <c r="FM198" s="5"/>
      <c r="FN198" s="5"/>
      <c r="FO198" s="5"/>
      <c r="FP198" s="5"/>
      <c r="FQ198" s="5"/>
      <c r="FR198" s="5"/>
      <c r="FS198" s="5"/>
      <c r="FT198" s="5"/>
      <c r="FU198" s="5"/>
      <c r="FV198" s="5"/>
      <c r="FW198" s="5"/>
      <c r="FX198" s="5"/>
      <c r="FY198" s="5"/>
      <c r="FZ198" s="5"/>
      <c r="GA198" s="5"/>
      <c r="GB198" s="5"/>
      <c r="GC198" s="5"/>
      <c r="GD198" s="5"/>
      <c r="GE198" s="5"/>
      <c r="GF198" s="5"/>
      <c r="GG198" s="5"/>
      <c r="GH198" s="5"/>
      <c r="GI198" s="5"/>
      <c r="GJ198" s="5"/>
      <c r="GK198" s="5"/>
      <c r="GL198" s="5"/>
      <c r="GM198" s="5"/>
      <c r="GN198" s="5"/>
      <c r="GO198" s="5"/>
      <c r="GP198" s="5"/>
      <c r="GQ198" s="5"/>
      <c r="GR198" s="5"/>
      <c r="GS198" s="5"/>
      <c r="GT198" s="5"/>
      <c r="GU198" s="5"/>
      <c r="GV198" s="5"/>
      <c r="GW198" s="5"/>
      <c r="GX198" s="5"/>
      <c r="GY198" s="5"/>
      <c r="GZ198" s="5"/>
      <c r="HA198" s="5"/>
      <c r="HB198" s="5"/>
      <c r="HC198" s="5"/>
      <c r="HD198" s="5"/>
      <c r="HE198" s="5"/>
      <c r="HF198" s="5"/>
      <c r="HG198" s="5"/>
      <c r="HH198" s="5"/>
      <c r="HI198" s="5"/>
      <c r="HJ198" s="5"/>
      <c r="HK198" s="5"/>
      <c r="HL198" s="5"/>
      <c r="HM198" s="5"/>
      <c r="HN198" s="5"/>
      <c r="HO198" s="5"/>
      <c r="HP198" s="5"/>
      <c r="HQ198" s="5"/>
      <c r="HR198" s="5"/>
      <c r="HS198" s="5"/>
    </row>
    <row r="199" spans="1:227" s="6" customFormat="1">
      <c r="A199" s="84"/>
      <c r="B199" s="83"/>
      <c r="C199" s="74">
        <v>2028</v>
      </c>
      <c r="D199" s="15">
        <f>SUM(E199:I199)</f>
        <v>20294</v>
      </c>
      <c r="E199" s="15">
        <v>0</v>
      </c>
      <c r="F199" s="15">
        <v>0</v>
      </c>
      <c r="G199" s="15">
        <v>0</v>
      </c>
      <c r="H199" s="15">
        <v>20294</v>
      </c>
      <c r="I199" s="15">
        <v>0</v>
      </c>
      <c r="J199" s="42"/>
      <c r="K199" s="42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5"/>
      <c r="EZ199" s="5"/>
      <c r="FA199" s="5"/>
      <c r="FB199" s="5"/>
      <c r="FC199" s="5"/>
      <c r="FD199" s="5"/>
      <c r="FE199" s="5"/>
      <c r="FF199" s="5"/>
      <c r="FG199" s="5"/>
      <c r="FH199" s="5"/>
      <c r="FI199" s="5"/>
      <c r="FJ199" s="5"/>
      <c r="FK199" s="5"/>
      <c r="FL199" s="5"/>
      <c r="FM199" s="5"/>
      <c r="FN199" s="5"/>
      <c r="FO199" s="5"/>
      <c r="FP199" s="5"/>
      <c r="FQ199" s="5"/>
      <c r="FR199" s="5"/>
      <c r="FS199" s="5"/>
      <c r="FT199" s="5"/>
      <c r="FU199" s="5"/>
      <c r="FV199" s="5"/>
      <c r="FW199" s="5"/>
      <c r="FX199" s="5"/>
      <c r="FY199" s="5"/>
      <c r="FZ199" s="5"/>
      <c r="GA199" s="5"/>
      <c r="GB199" s="5"/>
      <c r="GC199" s="5"/>
      <c r="GD199" s="5"/>
      <c r="GE199" s="5"/>
      <c r="GF199" s="5"/>
      <c r="GG199" s="5"/>
      <c r="GH199" s="5"/>
      <c r="GI199" s="5"/>
      <c r="GJ199" s="5"/>
      <c r="GK199" s="5"/>
      <c r="GL199" s="5"/>
      <c r="GM199" s="5"/>
      <c r="GN199" s="5"/>
      <c r="GO199" s="5"/>
      <c r="GP199" s="5"/>
      <c r="GQ199" s="5"/>
      <c r="GR199" s="5"/>
      <c r="GS199" s="5"/>
      <c r="GT199" s="5"/>
      <c r="GU199" s="5"/>
      <c r="GV199" s="5"/>
      <c r="GW199" s="5"/>
      <c r="GX199" s="5"/>
      <c r="GY199" s="5"/>
      <c r="GZ199" s="5"/>
      <c r="HA199" s="5"/>
      <c r="HB199" s="5"/>
      <c r="HC199" s="5"/>
      <c r="HD199" s="5"/>
      <c r="HE199" s="5"/>
      <c r="HF199" s="5"/>
      <c r="HG199" s="5"/>
      <c r="HH199" s="5"/>
      <c r="HI199" s="5"/>
      <c r="HJ199" s="5"/>
      <c r="HK199" s="5"/>
      <c r="HL199" s="5"/>
      <c r="HM199" s="5"/>
      <c r="HN199" s="5"/>
      <c r="HO199" s="5"/>
      <c r="HP199" s="5"/>
      <c r="HQ199" s="5"/>
      <c r="HR199" s="5"/>
      <c r="HS199" s="5"/>
    </row>
    <row r="200" spans="1:227" s="6" customFormat="1">
      <c r="A200" s="82"/>
      <c r="B200" s="83"/>
      <c r="C200" s="74" t="s">
        <v>16</v>
      </c>
      <c r="D200" s="22">
        <f>SUM(D193:D199)</f>
        <v>139516.9</v>
      </c>
      <c r="E200" s="22">
        <f t="shared" ref="E200:H200" si="84">SUM(E193:E199)</f>
        <v>0</v>
      </c>
      <c r="F200" s="22">
        <f t="shared" si="84"/>
        <v>0</v>
      </c>
      <c r="G200" s="22">
        <f t="shared" si="84"/>
        <v>0</v>
      </c>
      <c r="H200" s="22">
        <f t="shared" si="84"/>
        <v>139516.9</v>
      </c>
      <c r="I200" s="22">
        <f>SUM(I193:I199)</f>
        <v>0</v>
      </c>
      <c r="J200" s="42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  <c r="FD200" s="5"/>
      <c r="FE200" s="5"/>
      <c r="FF200" s="5"/>
      <c r="FG200" s="5"/>
      <c r="FH200" s="5"/>
      <c r="FI200" s="5"/>
      <c r="FJ200" s="5"/>
      <c r="FK200" s="5"/>
      <c r="FL200" s="5"/>
      <c r="FM200" s="5"/>
      <c r="FN200" s="5"/>
      <c r="FO200" s="5"/>
      <c r="FP200" s="5"/>
      <c r="FQ200" s="5"/>
      <c r="FR200" s="5"/>
      <c r="FS200" s="5"/>
      <c r="FT200" s="5"/>
      <c r="FU200" s="5"/>
      <c r="FV200" s="5"/>
      <c r="FW200" s="5"/>
      <c r="FX200" s="5"/>
      <c r="FY200" s="5"/>
      <c r="FZ200" s="5"/>
      <c r="GA200" s="5"/>
      <c r="GB200" s="5"/>
      <c r="GC200" s="5"/>
      <c r="GD200" s="5"/>
      <c r="GE200" s="5"/>
      <c r="GF200" s="5"/>
      <c r="GG200" s="5"/>
      <c r="GH200" s="5"/>
      <c r="GI200" s="5"/>
      <c r="GJ200" s="5"/>
      <c r="GK200" s="5"/>
      <c r="GL200" s="5"/>
      <c r="GM200" s="5"/>
      <c r="GN200" s="5"/>
      <c r="GO200" s="5"/>
      <c r="GP200" s="5"/>
      <c r="GQ200" s="5"/>
      <c r="GR200" s="5"/>
      <c r="GS200" s="5"/>
      <c r="GT200" s="5"/>
      <c r="GU200" s="5"/>
      <c r="GV200" s="5"/>
      <c r="GW200" s="5"/>
      <c r="GX200" s="5"/>
      <c r="GY200" s="5"/>
      <c r="GZ200" s="5"/>
      <c r="HA200" s="5"/>
      <c r="HB200" s="5"/>
      <c r="HC200" s="5"/>
      <c r="HD200" s="5"/>
      <c r="HE200" s="5"/>
      <c r="HF200" s="5"/>
      <c r="HG200" s="5"/>
      <c r="HH200" s="5"/>
      <c r="HI200" s="5"/>
      <c r="HJ200" s="5"/>
      <c r="HK200" s="5"/>
      <c r="HL200" s="5"/>
      <c r="HM200" s="5"/>
      <c r="HN200" s="5"/>
      <c r="HO200" s="5"/>
      <c r="HP200" s="5"/>
      <c r="HQ200" s="5"/>
      <c r="HR200" s="5"/>
      <c r="HS200" s="5"/>
    </row>
    <row r="201" spans="1:227" s="6" customFormat="1" ht="18.75" customHeight="1">
      <c r="A201" s="81" t="s">
        <v>36</v>
      </c>
      <c r="B201" s="83"/>
      <c r="C201" s="74">
        <v>2022</v>
      </c>
      <c r="D201" s="15">
        <f t="shared" ref="D201:D203" si="85">SUM(E201:I201)</f>
        <v>17098.7</v>
      </c>
      <c r="E201" s="15">
        <v>0</v>
      </c>
      <c r="F201" s="15">
        <v>0</v>
      </c>
      <c r="G201" s="15">
        <v>0</v>
      </c>
      <c r="H201" s="15">
        <v>17098.7</v>
      </c>
      <c r="I201" s="15">
        <v>0</v>
      </c>
      <c r="J201" s="42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5"/>
      <c r="EZ201" s="5"/>
      <c r="FA201" s="5"/>
      <c r="FB201" s="5"/>
      <c r="FC201" s="5"/>
      <c r="FD201" s="5"/>
      <c r="FE201" s="5"/>
      <c r="FF201" s="5"/>
      <c r="FG201" s="5"/>
      <c r="FH201" s="5"/>
      <c r="FI201" s="5"/>
      <c r="FJ201" s="5"/>
      <c r="FK201" s="5"/>
      <c r="FL201" s="5"/>
      <c r="FM201" s="5"/>
      <c r="FN201" s="5"/>
      <c r="FO201" s="5"/>
      <c r="FP201" s="5"/>
      <c r="FQ201" s="5"/>
      <c r="FR201" s="5"/>
      <c r="FS201" s="5"/>
      <c r="FT201" s="5"/>
      <c r="FU201" s="5"/>
      <c r="FV201" s="5"/>
      <c r="FW201" s="5"/>
      <c r="FX201" s="5"/>
      <c r="FY201" s="5"/>
      <c r="FZ201" s="5"/>
      <c r="GA201" s="5"/>
      <c r="GB201" s="5"/>
      <c r="GC201" s="5"/>
      <c r="GD201" s="5"/>
      <c r="GE201" s="5"/>
      <c r="GF201" s="5"/>
      <c r="GG201" s="5"/>
      <c r="GH201" s="5"/>
      <c r="GI201" s="5"/>
      <c r="GJ201" s="5"/>
      <c r="GK201" s="5"/>
      <c r="GL201" s="5"/>
      <c r="GM201" s="5"/>
      <c r="GN201" s="5"/>
      <c r="GO201" s="5"/>
      <c r="GP201" s="5"/>
      <c r="GQ201" s="5"/>
      <c r="GR201" s="5"/>
      <c r="GS201" s="5"/>
      <c r="GT201" s="5"/>
      <c r="GU201" s="5"/>
      <c r="GV201" s="5"/>
      <c r="GW201" s="5"/>
      <c r="GX201" s="5"/>
      <c r="GY201" s="5"/>
      <c r="GZ201" s="5"/>
      <c r="HA201" s="5"/>
      <c r="HB201" s="5"/>
      <c r="HC201" s="5"/>
      <c r="HD201" s="5"/>
      <c r="HE201" s="5"/>
      <c r="HF201" s="5"/>
      <c r="HG201" s="5"/>
      <c r="HH201" s="5"/>
      <c r="HI201" s="5"/>
      <c r="HJ201" s="5"/>
      <c r="HK201" s="5"/>
      <c r="HL201" s="5"/>
      <c r="HM201" s="5"/>
      <c r="HN201" s="5"/>
      <c r="HO201" s="5"/>
      <c r="HP201" s="5"/>
      <c r="HQ201" s="5"/>
      <c r="HR201" s="5"/>
      <c r="HS201" s="5"/>
    </row>
    <row r="202" spans="1:227" s="6" customFormat="1">
      <c r="A202" s="84"/>
      <c r="B202" s="83"/>
      <c r="C202" s="74">
        <v>2023</v>
      </c>
      <c r="D202" s="15">
        <f t="shared" si="85"/>
        <v>5196.8999999999996</v>
      </c>
      <c r="E202" s="15">
        <v>0</v>
      </c>
      <c r="F202" s="15">
        <v>0</v>
      </c>
      <c r="G202" s="15">
        <v>0</v>
      </c>
      <c r="H202" s="15">
        <v>5196.8999999999996</v>
      </c>
      <c r="I202" s="15">
        <v>0</v>
      </c>
      <c r="J202" s="42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  <c r="FD202" s="5"/>
      <c r="FE202" s="5"/>
      <c r="FF202" s="5"/>
      <c r="FG202" s="5"/>
      <c r="FH202" s="5"/>
      <c r="FI202" s="5"/>
      <c r="FJ202" s="5"/>
      <c r="FK202" s="5"/>
      <c r="FL202" s="5"/>
      <c r="FM202" s="5"/>
      <c r="FN202" s="5"/>
      <c r="FO202" s="5"/>
      <c r="FP202" s="5"/>
      <c r="FQ202" s="5"/>
      <c r="FR202" s="5"/>
      <c r="FS202" s="5"/>
      <c r="FT202" s="5"/>
      <c r="FU202" s="5"/>
      <c r="FV202" s="5"/>
      <c r="FW202" s="5"/>
      <c r="FX202" s="5"/>
      <c r="FY202" s="5"/>
      <c r="FZ202" s="5"/>
      <c r="GA202" s="5"/>
      <c r="GB202" s="5"/>
      <c r="GC202" s="5"/>
      <c r="GD202" s="5"/>
      <c r="GE202" s="5"/>
      <c r="GF202" s="5"/>
      <c r="GG202" s="5"/>
      <c r="GH202" s="5"/>
      <c r="GI202" s="5"/>
      <c r="GJ202" s="5"/>
      <c r="GK202" s="5"/>
      <c r="GL202" s="5"/>
      <c r="GM202" s="5"/>
      <c r="GN202" s="5"/>
      <c r="GO202" s="5"/>
      <c r="GP202" s="5"/>
      <c r="GQ202" s="5"/>
      <c r="GR202" s="5"/>
      <c r="GS202" s="5"/>
      <c r="GT202" s="5"/>
      <c r="GU202" s="5"/>
      <c r="GV202" s="5"/>
      <c r="GW202" s="5"/>
      <c r="GX202" s="5"/>
      <c r="GY202" s="5"/>
      <c r="GZ202" s="5"/>
      <c r="HA202" s="5"/>
      <c r="HB202" s="5"/>
      <c r="HC202" s="5"/>
      <c r="HD202" s="5"/>
      <c r="HE202" s="5"/>
      <c r="HF202" s="5"/>
      <c r="HG202" s="5"/>
      <c r="HH202" s="5"/>
      <c r="HI202" s="5"/>
      <c r="HJ202" s="5"/>
      <c r="HK202" s="5"/>
      <c r="HL202" s="5"/>
      <c r="HM202" s="5"/>
      <c r="HN202" s="5"/>
      <c r="HO202" s="5"/>
      <c r="HP202" s="5"/>
      <c r="HQ202" s="5"/>
      <c r="HR202" s="5"/>
      <c r="HS202" s="5"/>
    </row>
    <row r="203" spans="1:227">
      <c r="A203" s="84"/>
      <c r="B203" s="83"/>
      <c r="C203" s="74">
        <v>2024</v>
      </c>
      <c r="D203" s="15">
        <f t="shared" si="85"/>
        <v>49770.400000000001</v>
      </c>
      <c r="E203" s="15">
        <v>0</v>
      </c>
      <c r="F203" s="15">
        <v>0</v>
      </c>
      <c r="G203" s="15">
        <v>0</v>
      </c>
      <c r="H203" s="15">
        <v>39770.400000000001</v>
      </c>
      <c r="I203" s="15">
        <v>10000</v>
      </c>
      <c r="J203" s="42"/>
    </row>
    <row r="204" spans="1:227">
      <c r="A204" s="82"/>
      <c r="B204" s="83"/>
      <c r="C204" s="74" t="s">
        <v>16</v>
      </c>
      <c r="D204" s="15">
        <f t="shared" ref="D204:I204" si="86">SUM(D201:D203)</f>
        <v>72066</v>
      </c>
      <c r="E204" s="15">
        <f t="shared" si="86"/>
        <v>0</v>
      </c>
      <c r="F204" s="15">
        <f t="shared" si="86"/>
        <v>0</v>
      </c>
      <c r="G204" s="15">
        <f t="shared" si="86"/>
        <v>0</v>
      </c>
      <c r="H204" s="15">
        <f t="shared" si="86"/>
        <v>62066</v>
      </c>
      <c r="I204" s="15">
        <f t="shared" si="86"/>
        <v>10000</v>
      </c>
      <c r="J204" s="42"/>
    </row>
    <row r="205" spans="1:227">
      <c r="A205" s="81" t="s">
        <v>37</v>
      </c>
      <c r="B205" s="83"/>
      <c r="C205" s="74">
        <v>2022</v>
      </c>
      <c r="D205" s="15">
        <f t="shared" ref="D205:D211" si="87">SUM(E205:I205)</f>
        <v>20168.8</v>
      </c>
      <c r="E205" s="15">
        <v>0</v>
      </c>
      <c r="F205" s="15">
        <v>0</v>
      </c>
      <c r="G205" s="15">
        <v>0</v>
      </c>
      <c r="H205" s="15">
        <v>20168.8</v>
      </c>
      <c r="I205" s="15">
        <v>0</v>
      </c>
      <c r="J205" s="42"/>
    </row>
    <row r="206" spans="1:227">
      <c r="A206" s="84"/>
      <c r="B206" s="83"/>
      <c r="C206" s="74">
        <v>2023</v>
      </c>
      <c r="D206" s="15">
        <f t="shared" si="87"/>
        <v>21829.200000000001</v>
      </c>
      <c r="E206" s="15">
        <v>0</v>
      </c>
      <c r="F206" s="15">
        <v>0</v>
      </c>
      <c r="G206" s="15">
        <v>0</v>
      </c>
      <c r="H206" s="15">
        <v>21829.200000000001</v>
      </c>
      <c r="I206" s="15">
        <v>0</v>
      </c>
      <c r="J206" s="42"/>
    </row>
    <row r="207" spans="1:227">
      <c r="A207" s="84"/>
      <c r="B207" s="83"/>
      <c r="C207" s="74">
        <v>2024</v>
      </c>
      <c r="D207" s="15">
        <f t="shared" si="87"/>
        <v>1303.7</v>
      </c>
      <c r="E207" s="15">
        <v>0</v>
      </c>
      <c r="F207" s="15">
        <v>0</v>
      </c>
      <c r="G207" s="15">
        <v>0</v>
      </c>
      <c r="H207" s="15">
        <v>1303.7</v>
      </c>
      <c r="I207" s="15">
        <v>0</v>
      </c>
      <c r="J207" s="42"/>
    </row>
    <row r="208" spans="1:227">
      <c r="A208" s="84"/>
      <c r="B208" s="83"/>
      <c r="C208" s="74">
        <v>2025</v>
      </c>
      <c r="D208" s="15">
        <f t="shared" si="87"/>
        <v>0</v>
      </c>
      <c r="E208" s="15">
        <v>0</v>
      </c>
      <c r="F208" s="15">
        <v>0</v>
      </c>
      <c r="G208" s="15">
        <v>0</v>
      </c>
      <c r="H208" s="15">
        <v>0</v>
      </c>
      <c r="I208" s="15">
        <v>0</v>
      </c>
      <c r="J208" s="42"/>
      <c r="K208" s="42"/>
    </row>
    <row r="209" spans="1:227">
      <c r="A209" s="84"/>
      <c r="B209" s="83"/>
      <c r="C209" s="74">
        <v>2026</v>
      </c>
      <c r="D209" s="15">
        <f t="shared" si="87"/>
        <v>0</v>
      </c>
      <c r="E209" s="15">
        <v>0</v>
      </c>
      <c r="F209" s="15">
        <v>0</v>
      </c>
      <c r="G209" s="15">
        <v>0</v>
      </c>
      <c r="H209" s="15">
        <f>4400-4400</f>
        <v>0</v>
      </c>
      <c r="I209" s="15">
        <v>0</v>
      </c>
      <c r="J209" s="73"/>
      <c r="K209" s="42"/>
    </row>
    <row r="210" spans="1:227">
      <c r="A210" s="84"/>
      <c r="B210" s="83"/>
      <c r="C210" s="74">
        <v>2027</v>
      </c>
      <c r="D210" s="15">
        <f t="shared" si="87"/>
        <v>4400</v>
      </c>
      <c r="E210" s="15">
        <v>0</v>
      </c>
      <c r="F210" s="15">
        <v>0</v>
      </c>
      <c r="G210" s="15">
        <v>0</v>
      </c>
      <c r="H210" s="15">
        <v>4400</v>
      </c>
      <c r="I210" s="15">
        <v>0</v>
      </c>
      <c r="J210" s="42"/>
      <c r="K210" s="42"/>
    </row>
    <row r="211" spans="1:227">
      <c r="A211" s="84"/>
      <c r="B211" s="83"/>
      <c r="C211" s="74">
        <v>2028</v>
      </c>
      <c r="D211" s="15">
        <f t="shared" si="87"/>
        <v>4400</v>
      </c>
      <c r="E211" s="15">
        <v>0</v>
      </c>
      <c r="F211" s="15">
        <v>0</v>
      </c>
      <c r="G211" s="15">
        <v>0</v>
      </c>
      <c r="H211" s="15">
        <v>4400</v>
      </c>
      <c r="I211" s="15">
        <v>0</v>
      </c>
      <c r="J211" s="42"/>
      <c r="K211" s="42"/>
    </row>
    <row r="212" spans="1:227">
      <c r="A212" s="82"/>
      <c r="B212" s="83"/>
      <c r="C212" s="74" t="s">
        <v>16</v>
      </c>
      <c r="D212" s="15">
        <f>SUM(D205:D211)</f>
        <v>52101.7</v>
      </c>
      <c r="E212" s="15">
        <f t="shared" ref="E212:H212" si="88">SUM(E205:E211)</f>
        <v>0</v>
      </c>
      <c r="F212" s="15">
        <f t="shared" si="88"/>
        <v>0</v>
      </c>
      <c r="G212" s="15">
        <f t="shared" si="88"/>
        <v>0</v>
      </c>
      <c r="H212" s="15">
        <f t="shared" si="88"/>
        <v>52101.7</v>
      </c>
      <c r="I212" s="15">
        <f>SUM(I205:I211)</f>
        <v>0</v>
      </c>
      <c r="J212" s="42"/>
    </row>
    <row r="213" spans="1:227" ht="39.950000000000003" customHeight="1">
      <c r="A213" s="90" t="s">
        <v>81</v>
      </c>
      <c r="B213" s="83"/>
      <c r="C213" s="74">
        <v>2022</v>
      </c>
      <c r="D213" s="15">
        <f t="shared" ref="D213:D215" si="89">SUM(E213:I213)</f>
        <v>3816.3</v>
      </c>
      <c r="E213" s="15">
        <v>0</v>
      </c>
      <c r="F213" s="15">
        <v>3164.1</v>
      </c>
      <c r="G213" s="15">
        <v>0</v>
      </c>
      <c r="H213" s="15">
        <v>652.20000000000005</v>
      </c>
      <c r="I213" s="15">
        <v>0</v>
      </c>
      <c r="J213" s="42"/>
      <c r="K213" s="36"/>
      <c r="L213" s="36"/>
      <c r="M213" s="36"/>
      <c r="N213" s="36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4"/>
      <c r="BN213" s="14"/>
      <c r="BO213" s="14"/>
      <c r="BP213" s="14"/>
      <c r="BQ213" s="14"/>
      <c r="BR213" s="14"/>
      <c r="BS213" s="14"/>
      <c r="BT213" s="14"/>
      <c r="BU213" s="14"/>
      <c r="BV213" s="14"/>
      <c r="BW213" s="14"/>
      <c r="BX213" s="14"/>
      <c r="BY213" s="14"/>
      <c r="BZ213" s="14"/>
      <c r="CA213" s="14"/>
      <c r="CB213" s="14"/>
      <c r="CC213" s="14"/>
      <c r="CD213" s="14"/>
      <c r="CE213" s="14"/>
      <c r="CF213" s="14"/>
      <c r="CG213" s="14"/>
      <c r="CH213" s="14"/>
      <c r="CI213" s="14"/>
      <c r="CJ213" s="14"/>
      <c r="CK213" s="14"/>
      <c r="CL213" s="14"/>
      <c r="CM213" s="14"/>
      <c r="CN213" s="14"/>
      <c r="CO213" s="14"/>
      <c r="CP213" s="14"/>
      <c r="CQ213" s="14"/>
      <c r="CR213" s="14"/>
      <c r="CS213" s="14"/>
      <c r="CT213" s="14"/>
      <c r="CU213" s="14"/>
      <c r="CV213" s="14"/>
      <c r="CW213" s="14"/>
      <c r="CX213" s="14"/>
      <c r="CY213" s="14"/>
      <c r="CZ213" s="14"/>
      <c r="DA213" s="14"/>
      <c r="DB213" s="14"/>
      <c r="DC213" s="14"/>
      <c r="DD213" s="14"/>
      <c r="DE213" s="14"/>
      <c r="DF213" s="14"/>
      <c r="DG213" s="14"/>
      <c r="DH213" s="14"/>
      <c r="DI213" s="14"/>
      <c r="DJ213" s="14"/>
      <c r="DK213" s="14"/>
      <c r="DL213" s="14"/>
      <c r="DM213" s="14"/>
      <c r="DN213" s="14"/>
      <c r="DO213" s="14"/>
      <c r="DP213" s="14"/>
      <c r="DQ213" s="14"/>
      <c r="DR213" s="14"/>
      <c r="DS213" s="14"/>
      <c r="DT213" s="14"/>
      <c r="DU213" s="14"/>
      <c r="DV213" s="14"/>
      <c r="DW213" s="14"/>
      <c r="DX213" s="14"/>
      <c r="DY213" s="14"/>
      <c r="DZ213" s="14"/>
      <c r="EA213" s="14"/>
      <c r="EB213" s="14"/>
      <c r="EC213" s="14"/>
      <c r="ED213" s="14"/>
      <c r="EE213" s="14"/>
      <c r="EF213" s="14"/>
      <c r="EG213" s="14"/>
      <c r="EH213" s="14"/>
      <c r="EI213" s="14"/>
      <c r="EJ213" s="14"/>
      <c r="EK213" s="14"/>
      <c r="EL213" s="14"/>
      <c r="EM213" s="14"/>
      <c r="EN213" s="14"/>
      <c r="EO213" s="14"/>
      <c r="EP213" s="14"/>
      <c r="EQ213" s="14"/>
      <c r="ER213" s="14"/>
      <c r="ES213" s="14"/>
      <c r="ET213" s="14"/>
      <c r="EU213" s="14"/>
      <c r="EV213" s="14"/>
      <c r="EW213" s="14"/>
      <c r="EX213" s="14"/>
      <c r="EY213" s="14"/>
      <c r="EZ213" s="14"/>
      <c r="FA213" s="14"/>
      <c r="FB213" s="14"/>
      <c r="FC213" s="14"/>
      <c r="FD213" s="14"/>
      <c r="FE213" s="14"/>
      <c r="FF213" s="14"/>
      <c r="FG213" s="14"/>
      <c r="FH213" s="14"/>
      <c r="FI213" s="14"/>
      <c r="FJ213" s="14"/>
      <c r="FK213" s="14"/>
      <c r="FL213" s="14"/>
      <c r="FM213" s="14"/>
      <c r="FN213" s="14"/>
      <c r="FO213" s="14"/>
      <c r="FP213" s="14"/>
      <c r="FQ213" s="14"/>
      <c r="FR213" s="14"/>
      <c r="FS213" s="14"/>
      <c r="FT213" s="14"/>
      <c r="FU213" s="14"/>
      <c r="FV213" s="14"/>
      <c r="FW213" s="14"/>
      <c r="FX213" s="14"/>
      <c r="FY213" s="14"/>
      <c r="FZ213" s="14"/>
      <c r="GA213" s="14"/>
      <c r="GB213" s="14"/>
      <c r="GC213" s="14"/>
      <c r="GD213" s="14"/>
      <c r="GE213" s="14"/>
      <c r="GF213" s="14"/>
      <c r="GG213" s="14"/>
      <c r="GH213" s="14"/>
      <c r="GI213" s="14"/>
      <c r="GJ213" s="14"/>
      <c r="GK213" s="14"/>
      <c r="GL213" s="14"/>
      <c r="GM213" s="14"/>
      <c r="GN213" s="14"/>
      <c r="GO213" s="14"/>
      <c r="GP213" s="14"/>
      <c r="GQ213" s="14"/>
      <c r="GR213" s="14"/>
      <c r="GS213" s="14"/>
      <c r="GT213" s="14"/>
      <c r="GU213" s="14"/>
      <c r="GV213" s="14"/>
      <c r="GW213" s="14"/>
      <c r="GX213" s="14"/>
      <c r="GY213" s="14"/>
      <c r="GZ213" s="14"/>
      <c r="HA213" s="14"/>
      <c r="HB213" s="14"/>
      <c r="HC213" s="14"/>
      <c r="HD213" s="14"/>
      <c r="HE213" s="14"/>
      <c r="HF213" s="14"/>
      <c r="HG213" s="14"/>
      <c r="HH213" s="14"/>
      <c r="HI213" s="14"/>
      <c r="HJ213" s="14"/>
      <c r="HK213" s="14"/>
      <c r="HL213" s="14"/>
      <c r="HM213" s="14"/>
      <c r="HN213" s="14"/>
      <c r="HO213" s="14"/>
      <c r="HP213" s="14"/>
      <c r="HQ213" s="14"/>
      <c r="HR213" s="14"/>
      <c r="HS213" s="14"/>
    </row>
    <row r="214" spans="1:227" ht="39.950000000000003" customHeight="1">
      <c r="A214" s="103"/>
      <c r="B214" s="83"/>
      <c r="C214" s="74">
        <v>2023</v>
      </c>
      <c r="D214" s="15">
        <f t="shared" si="89"/>
        <v>3803.3999999999996</v>
      </c>
      <c r="E214" s="15">
        <v>0</v>
      </c>
      <c r="F214" s="15">
        <v>3151.2</v>
      </c>
      <c r="G214" s="15">
        <v>0</v>
      </c>
      <c r="H214" s="15">
        <v>652.20000000000005</v>
      </c>
      <c r="I214" s="15">
        <v>0</v>
      </c>
      <c r="J214" s="42"/>
      <c r="K214" s="36"/>
      <c r="L214" s="36"/>
      <c r="M214" s="36"/>
      <c r="N214" s="36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4"/>
      <c r="BN214" s="14"/>
      <c r="BO214" s="14"/>
      <c r="BP214" s="14"/>
      <c r="BQ214" s="14"/>
      <c r="BR214" s="14"/>
      <c r="BS214" s="14"/>
      <c r="BT214" s="14"/>
      <c r="BU214" s="14"/>
      <c r="BV214" s="14"/>
      <c r="BW214" s="14"/>
      <c r="BX214" s="14"/>
      <c r="BY214" s="14"/>
      <c r="BZ214" s="14"/>
      <c r="CA214" s="14"/>
      <c r="CB214" s="14"/>
      <c r="CC214" s="14"/>
      <c r="CD214" s="14"/>
      <c r="CE214" s="14"/>
      <c r="CF214" s="14"/>
      <c r="CG214" s="14"/>
      <c r="CH214" s="14"/>
      <c r="CI214" s="14"/>
      <c r="CJ214" s="14"/>
      <c r="CK214" s="14"/>
      <c r="CL214" s="14"/>
      <c r="CM214" s="14"/>
      <c r="CN214" s="14"/>
      <c r="CO214" s="14"/>
      <c r="CP214" s="14"/>
      <c r="CQ214" s="14"/>
      <c r="CR214" s="14"/>
      <c r="CS214" s="14"/>
      <c r="CT214" s="14"/>
      <c r="CU214" s="14"/>
      <c r="CV214" s="14"/>
      <c r="CW214" s="14"/>
      <c r="CX214" s="14"/>
      <c r="CY214" s="14"/>
      <c r="CZ214" s="14"/>
      <c r="DA214" s="14"/>
      <c r="DB214" s="14"/>
      <c r="DC214" s="14"/>
      <c r="DD214" s="14"/>
      <c r="DE214" s="14"/>
      <c r="DF214" s="14"/>
      <c r="DG214" s="14"/>
      <c r="DH214" s="14"/>
      <c r="DI214" s="14"/>
      <c r="DJ214" s="14"/>
      <c r="DK214" s="14"/>
      <c r="DL214" s="14"/>
      <c r="DM214" s="14"/>
      <c r="DN214" s="14"/>
      <c r="DO214" s="14"/>
      <c r="DP214" s="14"/>
      <c r="DQ214" s="14"/>
      <c r="DR214" s="14"/>
      <c r="DS214" s="14"/>
      <c r="DT214" s="14"/>
      <c r="DU214" s="14"/>
      <c r="DV214" s="14"/>
      <c r="DW214" s="14"/>
      <c r="DX214" s="14"/>
      <c r="DY214" s="14"/>
      <c r="DZ214" s="14"/>
      <c r="EA214" s="14"/>
      <c r="EB214" s="14"/>
      <c r="EC214" s="14"/>
      <c r="ED214" s="14"/>
      <c r="EE214" s="14"/>
      <c r="EF214" s="14"/>
      <c r="EG214" s="14"/>
      <c r="EH214" s="14"/>
      <c r="EI214" s="14"/>
      <c r="EJ214" s="14"/>
      <c r="EK214" s="14"/>
      <c r="EL214" s="14"/>
      <c r="EM214" s="14"/>
      <c r="EN214" s="14"/>
      <c r="EO214" s="14"/>
      <c r="EP214" s="14"/>
      <c r="EQ214" s="14"/>
      <c r="ER214" s="14"/>
      <c r="ES214" s="14"/>
      <c r="ET214" s="14"/>
      <c r="EU214" s="14"/>
      <c r="EV214" s="14"/>
      <c r="EW214" s="14"/>
      <c r="EX214" s="14"/>
      <c r="EY214" s="14"/>
      <c r="EZ214" s="14"/>
      <c r="FA214" s="14"/>
      <c r="FB214" s="14"/>
      <c r="FC214" s="14"/>
      <c r="FD214" s="14"/>
      <c r="FE214" s="14"/>
      <c r="FF214" s="14"/>
      <c r="FG214" s="14"/>
      <c r="FH214" s="14"/>
      <c r="FI214" s="14"/>
      <c r="FJ214" s="14"/>
      <c r="FK214" s="14"/>
      <c r="FL214" s="14"/>
      <c r="FM214" s="14"/>
      <c r="FN214" s="14"/>
      <c r="FO214" s="14"/>
      <c r="FP214" s="14"/>
      <c r="FQ214" s="14"/>
      <c r="FR214" s="14"/>
      <c r="FS214" s="14"/>
      <c r="FT214" s="14"/>
      <c r="FU214" s="14"/>
      <c r="FV214" s="14"/>
      <c r="FW214" s="14"/>
      <c r="FX214" s="14"/>
      <c r="FY214" s="14"/>
      <c r="FZ214" s="14"/>
      <c r="GA214" s="14"/>
      <c r="GB214" s="14"/>
      <c r="GC214" s="14"/>
      <c r="GD214" s="14"/>
      <c r="GE214" s="14"/>
      <c r="GF214" s="14"/>
      <c r="GG214" s="14"/>
      <c r="GH214" s="14"/>
      <c r="GI214" s="14"/>
      <c r="GJ214" s="14"/>
      <c r="GK214" s="14"/>
      <c r="GL214" s="14"/>
      <c r="GM214" s="14"/>
      <c r="GN214" s="14"/>
      <c r="GO214" s="14"/>
      <c r="GP214" s="14"/>
      <c r="GQ214" s="14"/>
      <c r="GR214" s="14"/>
      <c r="GS214" s="14"/>
      <c r="GT214" s="14"/>
      <c r="GU214" s="14"/>
      <c r="GV214" s="14"/>
      <c r="GW214" s="14"/>
      <c r="GX214" s="14"/>
      <c r="GY214" s="14"/>
      <c r="GZ214" s="14"/>
      <c r="HA214" s="14"/>
      <c r="HB214" s="14"/>
      <c r="HC214" s="14"/>
      <c r="HD214" s="14"/>
      <c r="HE214" s="14"/>
      <c r="HF214" s="14"/>
      <c r="HG214" s="14"/>
      <c r="HH214" s="14"/>
      <c r="HI214" s="14"/>
      <c r="HJ214" s="14"/>
      <c r="HK214" s="14"/>
      <c r="HL214" s="14"/>
      <c r="HM214" s="14"/>
      <c r="HN214" s="14"/>
      <c r="HO214" s="14"/>
      <c r="HP214" s="14"/>
      <c r="HQ214" s="14"/>
      <c r="HR214" s="14"/>
      <c r="HS214" s="14"/>
    </row>
    <row r="215" spans="1:227" ht="39.950000000000003" customHeight="1">
      <c r="A215" s="103"/>
      <c r="B215" s="83"/>
      <c r="C215" s="74">
        <v>2024</v>
      </c>
      <c r="D215" s="15">
        <f t="shared" si="89"/>
        <v>3291.6</v>
      </c>
      <c r="E215" s="15">
        <v>0</v>
      </c>
      <c r="F215" s="15">
        <v>3061.2</v>
      </c>
      <c r="G215" s="15">
        <v>0</v>
      </c>
      <c r="H215" s="15">
        <v>230.4</v>
      </c>
      <c r="I215" s="15">
        <v>0</v>
      </c>
      <c r="J215" s="42"/>
      <c r="K215" s="36"/>
      <c r="L215" s="36"/>
      <c r="M215" s="36"/>
      <c r="N215" s="36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  <c r="BH215" s="14"/>
      <c r="BI215" s="14"/>
      <c r="BJ215" s="14"/>
      <c r="BK215" s="14"/>
      <c r="BL215" s="14"/>
      <c r="BM215" s="14"/>
      <c r="BN215" s="14"/>
      <c r="BO215" s="14"/>
      <c r="BP215" s="14"/>
      <c r="BQ215" s="14"/>
      <c r="BR215" s="14"/>
      <c r="BS215" s="14"/>
      <c r="BT215" s="14"/>
      <c r="BU215" s="14"/>
      <c r="BV215" s="14"/>
      <c r="BW215" s="14"/>
      <c r="BX215" s="14"/>
      <c r="BY215" s="14"/>
      <c r="BZ215" s="14"/>
      <c r="CA215" s="14"/>
      <c r="CB215" s="14"/>
      <c r="CC215" s="14"/>
      <c r="CD215" s="14"/>
      <c r="CE215" s="14"/>
      <c r="CF215" s="14"/>
      <c r="CG215" s="14"/>
      <c r="CH215" s="14"/>
      <c r="CI215" s="14"/>
      <c r="CJ215" s="14"/>
      <c r="CK215" s="14"/>
      <c r="CL215" s="14"/>
      <c r="CM215" s="14"/>
      <c r="CN215" s="14"/>
      <c r="CO215" s="14"/>
      <c r="CP215" s="14"/>
      <c r="CQ215" s="14"/>
      <c r="CR215" s="14"/>
      <c r="CS215" s="14"/>
      <c r="CT215" s="14"/>
      <c r="CU215" s="14"/>
      <c r="CV215" s="14"/>
      <c r="CW215" s="14"/>
      <c r="CX215" s="14"/>
      <c r="CY215" s="14"/>
      <c r="CZ215" s="14"/>
      <c r="DA215" s="14"/>
      <c r="DB215" s="14"/>
      <c r="DC215" s="14"/>
      <c r="DD215" s="14"/>
      <c r="DE215" s="14"/>
      <c r="DF215" s="14"/>
      <c r="DG215" s="14"/>
      <c r="DH215" s="14"/>
      <c r="DI215" s="14"/>
      <c r="DJ215" s="14"/>
      <c r="DK215" s="14"/>
      <c r="DL215" s="14"/>
      <c r="DM215" s="14"/>
      <c r="DN215" s="14"/>
      <c r="DO215" s="14"/>
      <c r="DP215" s="14"/>
      <c r="DQ215" s="14"/>
      <c r="DR215" s="14"/>
      <c r="DS215" s="14"/>
      <c r="DT215" s="14"/>
      <c r="DU215" s="14"/>
      <c r="DV215" s="14"/>
      <c r="DW215" s="14"/>
      <c r="DX215" s="14"/>
      <c r="DY215" s="14"/>
      <c r="DZ215" s="14"/>
      <c r="EA215" s="14"/>
      <c r="EB215" s="14"/>
      <c r="EC215" s="14"/>
      <c r="ED215" s="14"/>
      <c r="EE215" s="14"/>
      <c r="EF215" s="14"/>
      <c r="EG215" s="14"/>
      <c r="EH215" s="14"/>
      <c r="EI215" s="14"/>
      <c r="EJ215" s="14"/>
      <c r="EK215" s="14"/>
      <c r="EL215" s="14"/>
      <c r="EM215" s="14"/>
      <c r="EN215" s="14"/>
      <c r="EO215" s="14"/>
      <c r="EP215" s="14"/>
      <c r="EQ215" s="14"/>
      <c r="ER215" s="14"/>
      <c r="ES215" s="14"/>
      <c r="ET215" s="14"/>
      <c r="EU215" s="14"/>
      <c r="EV215" s="14"/>
      <c r="EW215" s="14"/>
      <c r="EX215" s="14"/>
      <c r="EY215" s="14"/>
      <c r="EZ215" s="14"/>
      <c r="FA215" s="14"/>
      <c r="FB215" s="14"/>
      <c r="FC215" s="14"/>
      <c r="FD215" s="14"/>
      <c r="FE215" s="14"/>
      <c r="FF215" s="14"/>
      <c r="FG215" s="14"/>
      <c r="FH215" s="14"/>
      <c r="FI215" s="14"/>
      <c r="FJ215" s="14"/>
      <c r="FK215" s="14"/>
      <c r="FL215" s="14"/>
      <c r="FM215" s="14"/>
      <c r="FN215" s="14"/>
      <c r="FO215" s="14"/>
      <c r="FP215" s="14"/>
      <c r="FQ215" s="14"/>
      <c r="FR215" s="14"/>
      <c r="FS215" s="14"/>
      <c r="FT215" s="14"/>
      <c r="FU215" s="14"/>
      <c r="FV215" s="14"/>
      <c r="FW215" s="14"/>
      <c r="FX215" s="14"/>
      <c r="FY215" s="14"/>
      <c r="FZ215" s="14"/>
      <c r="GA215" s="14"/>
      <c r="GB215" s="14"/>
      <c r="GC215" s="14"/>
      <c r="GD215" s="14"/>
      <c r="GE215" s="14"/>
      <c r="GF215" s="14"/>
      <c r="GG215" s="14"/>
      <c r="GH215" s="14"/>
      <c r="GI215" s="14"/>
      <c r="GJ215" s="14"/>
      <c r="GK215" s="14"/>
      <c r="GL215" s="14"/>
      <c r="GM215" s="14"/>
      <c r="GN215" s="14"/>
      <c r="GO215" s="14"/>
      <c r="GP215" s="14"/>
      <c r="GQ215" s="14"/>
      <c r="GR215" s="14"/>
      <c r="GS215" s="14"/>
      <c r="GT215" s="14"/>
      <c r="GU215" s="14"/>
      <c r="GV215" s="14"/>
      <c r="GW215" s="14"/>
      <c r="GX215" s="14"/>
      <c r="GY215" s="14"/>
      <c r="GZ215" s="14"/>
      <c r="HA215" s="14"/>
      <c r="HB215" s="14"/>
      <c r="HC215" s="14"/>
      <c r="HD215" s="14"/>
      <c r="HE215" s="14"/>
      <c r="HF215" s="14"/>
      <c r="HG215" s="14"/>
      <c r="HH215" s="14"/>
      <c r="HI215" s="14"/>
      <c r="HJ215" s="14"/>
      <c r="HK215" s="14"/>
      <c r="HL215" s="14"/>
      <c r="HM215" s="14"/>
      <c r="HN215" s="14"/>
      <c r="HO215" s="14"/>
      <c r="HP215" s="14"/>
      <c r="HQ215" s="14"/>
      <c r="HR215" s="14"/>
      <c r="HS215" s="14"/>
    </row>
    <row r="216" spans="1:227" ht="39.950000000000003" customHeight="1">
      <c r="A216" s="103"/>
      <c r="B216" s="83"/>
      <c r="C216" s="74">
        <v>2025</v>
      </c>
      <c r="D216" s="15">
        <f>SUM(E216:I216)</f>
        <v>3251.7999999999997</v>
      </c>
      <c r="E216" s="15">
        <v>0</v>
      </c>
      <c r="F216" s="15">
        <v>3024.2</v>
      </c>
      <c r="G216" s="15">
        <v>227.6</v>
      </c>
      <c r="H216" s="15">
        <v>0</v>
      </c>
      <c r="I216" s="15">
        <v>0</v>
      </c>
      <c r="J216" s="42"/>
      <c r="K216" s="42"/>
      <c r="L216" s="36"/>
      <c r="M216" s="36"/>
      <c r="N216" s="36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  <c r="BI216" s="14"/>
      <c r="BJ216" s="14"/>
      <c r="BK216" s="14"/>
      <c r="BL216" s="14"/>
      <c r="BM216" s="14"/>
      <c r="BN216" s="14"/>
      <c r="BO216" s="14"/>
      <c r="BP216" s="14"/>
      <c r="BQ216" s="14"/>
      <c r="BR216" s="14"/>
      <c r="BS216" s="14"/>
      <c r="BT216" s="14"/>
      <c r="BU216" s="14"/>
      <c r="BV216" s="14"/>
      <c r="BW216" s="14"/>
      <c r="BX216" s="14"/>
      <c r="BY216" s="14"/>
      <c r="BZ216" s="14"/>
      <c r="CA216" s="14"/>
      <c r="CB216" s="14"/>
      <c r="CC216" s="14"/>
      <c r="CD216" s="14"/>
      <c r="CE216" s="14"/>
      <c r="CF216" s="14"/>
      <c r="CG216" s="14"/>
      <c r="CH216" s="14"/>
      <c r="CI216" s="14"/>
      <c r="CJ216" s="14"/>
      <c r="CK216" s="14"/>
      <c r="CL216" s="14"/>
      <c r="CM216" s="14"/>
      <c r="CN216" s="14"/>
      <c r="CO216" s="14"/>
      <c r="CP216" s="14"/>
      <c r="CQ216" s="14"/>
      <c r="CR216" s="14"/>
      <c r="CS216" s="14"/>
      <c r="CT216" s="14"/>
      <c r="CU216" s="14"/>
      <c r="CV216" s="14"/>
      <c r="CW216" s="14"/>
      <c r="CX216" s="14"/>
      <c r="CY216" s="14"/>
      <c r="CZ216" s="14"/>
      <c r="DA216" s="14"/>
      <c r="DB216" s="14"/>
      <c r="DC216" s="14"/>
      <c r="DD216" s="14"/>
      <c r="DE216" s="14"/>
      <c r="DF216" s="14"/>
      <c r="DG216" s="14"/>
      <c r="DH216" s="14"/>
      <c r="DI216" s="14"/>
      <c r="DJ216" s="14"/>
      <c r="DK216" s="14"/>
      <c r="DL216" s="14"/>
      <c r="DM216" s="14"/>
      <c r="DN216" s="14"/>
      <c r="DO216" s="14"/>
      <c r="DP216" s="14"/>
      <c r="DQ216" s="14"/>
      <c r="DR216" s="14"/>
      <c r="DS216" s="14"/>
      <c r="DT216" s="14"/>
      <c r="DU216" s="14"/>
      <c r="DV216" s="14"/>
      <c r="DW216" s="14"/>
      <c r="DX216" s="14"/>
      <c r="DY216" s="14"/>
      <c r="DZ216" s="14"/>
      <c r="EA216" s="14"/>
      <c r="EB216" s="14"/>
      <c r="EC216" s="14"/>
      <c r="ED216" s="14"/>
      <c r="EE216" s="14"/>
      <c r="EF216" s="14"/>
      <c r="EG216" s="14"/>
      <c r="EH216" s="14"/>
      <c r="EI216" s="14"/>
      <c r="EJ216" s="14"/>
      <c r="EK216" s="14"/>
      <c r="EL216" s="14"/>
      <c r="EM216" s="14"/>
      <c r="EN216" s="14"/>
      <c r="EO216" s="14"/>
      <c r="EP216" s="14"/>
      <c r="EQ216" s="14"/>
      <c r="ER216" s="14"/>
      <c r="ES216" s="14"/>
      <c r="ET216" s="14"/>
      <c r="EU216" s="14"/>
      <c r="EV216" s="14"/>
      <c r="EW216" s="14"/>
      <c r="EX216" s="14"/>
      <c r="EY216" s="14"/>
      <c r="EZ216" s="14"/>
      <c r="FA216" s="14"/>
      <c r="FB216" s="14"/>
      <c r="FC216" s="14"/>
      <c r="FD216" s="14"/>
      <c r="FE216" s="14"/>
      <c r="FF216" s="14"/>
      <c r="FG216" s="14"/>
      <c r="FH216" s="14"/>
      <c r="FI216" s="14"/>
      <c r="FJ216" s="14"/>
      <c r="FK216" s="14"/>
      <c r="FL216" s="14"/>
      <c r="FM216" s="14"/>
      <c r="FN216" s="14"/>
      <c r="FO216" s="14"/>
      <c r="FP216" s="14"/>
      <c r="FQ216" s="14"/>
      <c r="FR216" s="14"/>
      <c r="FS216" s="14"/>
      <c r="FT216" s="14"/>
      <c r="FU216" s="14"/>
      <c r="FV216" s="14"/>
      <c r="FW216" s="14"/>
      <c r="FX216" s="14"/>
      <c r="FY216" s="14"/>
      <c r="FZ216" s="14"/>
      <c r="GA216" s="14"/>
      <c r="GB216" s="14"/>
      <c r="GC216" s="14"/>
      <c r="GD216" s="14"/>
      <c r="GE216" s="14"/>
      <c r="GF216" s="14"/>
      <c r="GG216" s="14"/>
      <c r="GH216" s="14"/>
      <c r="GI216" s="14"/>
      <c r="GJ216" s="14"/>
      <c r="GK216" s="14"/>
      <c r="GL216" s="14"/>
      <c r="GM216" s="14"/>
      <c r="GN216" s="14"/>
      <c r="GO216" s="14"/>
      <c r="GP216" s="14"/>
      <c r="GQ216" s="14"/>
      <c r="GR216" s="14"/>
      <c r="GS216" s="14"/>
      <c r="GT216" s="14"/>
      <c r="GU216" s="14"/>
      <c r="GV216" s="14"/>
      <c r="GW216" s="14"/>
      <c r="GX216" s="14"/>
      <c r="GY216" s="14"/>
      <c r="GZ216" s="14"/>
      <c r="HA216" s="14"/>
      <c r="HB216" s="14"/>
      <c r="HC216" s="14"/>
      <c r="HD216" s="14"/>
      <c r="HE216" s="14"/>
      <c r="HF216" s="14"/>
      <c r="HG216" s="14"/>
      <c r="HH216" s="14"/>
      <c r="HI216" s="14"/>
      <c r="HJ216" s="14"/>
      <c r="HK216" s="14"/>
      <c r="HL216" s="14"/>
      <c r="HM216" s="14"/>
      <c r="HN216" s="14"/>
      <c r="HO216" s="14"/>
      <c r="HP216" s="14"/>
      <c r="HQ216" s="14"/>
      <c r="HR216" s="14"/>
      <c r="HS216" s="14"/>
    </row>
    <row r="217" spans="1:227" ht="39.950000000000003" customHeight="1">
      <c r="A217" s="103"/>
      <c r="B217" s="83"/>
      <c r="C217" s="74">
        <v>2026</v>
      </c>
      <c r="D217" s="15">
        <f>SUM(E217:I217)</f>
        <v>3356.4</v>
      </c>
      <c r="E217" s="15">
        <v>0</v>
      </c>
      <c r="F217" s="15">
        <v>3054.3</v>
      </c>
      <c r="G217" s="15">
        <v>0</v>
      </c>
      <c r="H217" s="15">
        <v>302.10000000000002</v>
      </c>
      <c r="I217" s="15">
        <v>0</v>
      </c>
      <c r="J217" s="42"/>
      <c r="K217" s="42"/>
      <c r="L217" s="36"/>
      <c r="M217" s="36"/>
      <c r="N217" s="36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  <c r="BI217" s="14"/>
      <c r="BJ217" s="14"/>
      <c r="BK217" s="14"/>
      <c r="BL217" s="14"/>
      <c r="BM217" s="14"/>
      <c r="BN217" s="14"/>
      <c r="BO217" s="14"/>
      <c r="BP217" s="14"/>
      <c r="BQ217" s="14"/>
      <c r="BR217" s="14"/>
      <c r="BS217" s="14"/>
      <c r="BT217" s="14"/>
      <c r="BU217" s="14"/>
      <c r="BV217" s="14"/>
      <c r="BW217" s="14"/>
      <c r="BX217" s="14"/>
      <c r="BY217" s="14"/>
      <c r="BZ217" s="14"/>
      <c r="CA217" s="14"/>
      <c r="CB217" s="14"/>
      <c r="CC217" s="14"/>
      <c r="CD217" s="14"/>
      <c r="CE217" s="14"/>
      <c r="CF217" s="14"/>
      <c r="CG217" s="14"/>
      <c r="CH217" s="14"/>
      <c r="CI217" s="14"/>
      <c r="CJ217" s="14"/>
      <c r="CK217" s="14"/>
      <c r="CL217" s="14"/>
      <c r="CM217" s="14"/>
      <c r="CN217" s="14"/>
      <c r="CO217" s="14"/>
      <c r="CP217" s="14"/>
      <c r="CQ217" s="14"/>
      <c r="CR217" s="14"/>
      <c r="CS217" s="14"/>
      <c r="CT217" s="14"/>
      <c r="CU217" s="14"/>
      <c r="CV217" s="14"/>
      <c r="CW217" s="14"/>
      <c r="CX217" s="14"/>
      <c r="CY217" s="14"/>
      <c r="CZ217" s="14"/>
      <c r="DA217" s="14"/>
      <c r="DB217" s="14"/>
      <c r="DC217" s="14"/>
      <c r="DD217" s="14"/>
      <c r="DE217" s="14"/>
      <c r="DF217" s="14"/>
      <c r="DG217" s="14"/>
      <c r="DH217" s="14"/>
      <c r="DI217" s="14"/>
      <c r="DJ217" s="14"/>
      <c r="DK217" s="14"/>
      <c r="DL217" s="14"/>
      <c r="DM217" s="14"/>
      <c r="DN217" s="14"/>
      <c r="DO217" s="14"/>
      <c r="DP217" s="14"/>
      <c r="DQ217" s="14"/>
      <c r="DR217" s="14"/>
      <c r="DS217" s="14"/>
      <c r="DT217" s="14"/>
      <c r="DU217" s="14"/>
      <c r="DV217" s="14"/>
      <c r="DW217" s="14"/>
      <c r="DX217" s="14"/>
      <c r="DY217" s="14"/>
      <c r="DZ217" s="14"/>
      <c r="EA217" s="14"/>
      <c r="EB217" s="14"/>
      <c r="EC217" s="14"/>
      <c r="ED217" s="14"/>
      <c r="EE217" s="14"/>
      <c r="EF217" s="14"/>
      <c r="EG217" s="14"/>
      <c r="EH217" s="14"/>
      <c r="EI217" s="14"/>
      <c r="EJ217" s="14"/>
      <c r="EK217" s="14"/>
      <c r="EL217" s="14"/>
      <c r="EM217" s="14"/>
      <c r="EN217" s="14"/>
      <c r="EO217" s="14"/>
      <c r="EP217" s="14"/>
      <c r="EQ217" s="14"/>
      <c r="ER217" s="14"/>
      <c r="ES217" s="14"/>
      <c r="ET217" s="14"/>
      <c r="EU217" s="14"/>
      <c r="EV217" s="14"/>
      <c r="EW217" s="14"/>
      <c r="EX217" s="14"/>
      <c r="EY217" s="14"/>
      <c r="EZ217" s="14"/>
      <c r="FA217" s="14"/>
      <c r="FB217" s="14"/>
      <c r="FC217" s="14"/>
      <c r="FD217" s="14"/>
      <c r="FE217" s="14"/>
      <c r="FF217" s="14"/>
      <c r="FG217" s="14"/>
      <c r="FH217" s="14"/>
      <c r="FI217" s="14"/>
      <c r="FJ217" s="14"/>
      <c r="FK217" s="14"/>
      <c r="FL217" s="14"/>
      <c r="FM217" s="14"/>
      <c r="FN217" s="14"/>
      <c r="FO217" s="14"/>
      <c r="FP217" s="14"/>
      <c r="FQ217" s="14"/>
      <c r="FR217" s="14"/>
      <c r="FS217" s="14"/>
      <c r="FT217" s="14"/>
      <c r="FU217" s="14"/>
      <c r="FV217" s="14"/>
      <c r="FW217" s="14"/>
      <c r="FX217" s="14"/>
      <c r="FY217" s="14"/>
      <c r="FZ217" s="14"/>
      <c r="GA217" s="14"/>
      <c r="GB217" s="14"/>
      <c r="GC217" s="14"/>
      <c r="GD217" s="14"/>
      <c r="GE217" s="14"/>
      <c r="GF217" s="14"/>
      <c r="GG217" s="14"/>
      <c r="GH217" s="14"/>
      <c r="GI217" s="14"/>
      <c r="GJ217" s="14"/>
      <c r="GK217" s="14"/>
      <c r="GL217" s="14"/>
      <c r="GM217" s="14"/>
      <c r="GN217" s="14"/>
      <c r="GO217" s="14"/>
      <c r="GP217" s="14"/>
      <c r="GQ217" s="14"/>
      <c r="GR217" s="14"/>
      <c r="GS217" s="14"/>
      <c r="GT217" s="14"/>
      <c r="GU217" s="14"/>
      <c r="GV217" s="14"/>
      <c r="GW217" s="14"/>
      <c r="GX217" s="14"/>
      <c r="GY217" s="14"/>
      <c r="GZ217" s="14"/>
      <c r="HA217" s="14"/>
      <c r="HB217" s="14"/>
      <c r="HC217" s="14"/>
      <c r="HD217" s="14"/>
      <c r="HE217" s="14"/>
      <c r="HF217" s="14"/>
      <c r="HG217" s="14"/>
      <c r="HH217" s="14"/>
      <c r="HI217" s="14"/>
      <c r="HJ217" s="14"/>
      <c r="HK217" s="14"/>
      <c r="HL217" s="14"/>
      <c r="HM217" s="14"/>
      <c r="HN217" s="14"/>
      <c r="HO217" s="14"/>
      <c r="HP217" s="14"/>
      <c r="HQ217" s="14"/>
      <c r="HR217" s="14"/>
      <c r="HS217" s="14"/>
    </row>
    <row r="218" spans="1:227" ht="51.75" customHeight="1">
      <c r="A218" s="91"/>
      <c r="B218" s="83"/>
      <c r="C218" s="74" t="s">
        <v>16</v>
      </c>
      <c r="D218" s="22">
        <f>SUM(D213:D217)</f>
        <v>17519.5</v>
      </c>
      <c r="E218" s="22">
        <f t="shared" ref="E218:I218" si="90">SUM(E213:E217)</f>
        <v>0</v>
      </c>
      <c r="F218" s="22">
        <f t="shared" si="90"/>
        <v>15455</v>
      </c>
      <c r="G218" s="22">
        <f t="shared" si="90"/>
        <v>227.6</v>
      </c>
      <c r="H218" s="22">
        <f t="shared" si="90"/>
        <v>1836.9</v>
      </c>
      <c r="I218" s="22">
        <f t="shared" si="90"/>
        <v>0</v>
      </c>
      <c r="J218" s="42"/>
      <c r="K218" s="36"/>
      <c r="L218" s="36"/>
      <c r="M218" s="36"/>
      <c r="N218" s="36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14"/>
      <c r="BI218" s="14"/>
      <c r="BJ218" s="14"/>
      <c r="BK218" s="14"/>
      <c r="BL218" s="14"/>
      <c r="BM218" s="14"/>
      <c r="BN218" s="14"/>
      <c r="BO218" s="14"/>
      <c r="BP218" s="14"/>
      <c r="BQ218" s="14"/>
      <c r="BR218" s="14"/>
      <c r="BS218" s="14"/>
      <c r="BT218" s="14"/>
      <c r="BU218" s="14"/>
      <c r="BV218" s="14"/>
      <c r="BW218" s="14"/>
      <c r="BX218" s="14"/>
      <c r="BY218" s="14"/>
      <c r="BZ218" s="14"/>
      <c r="CA218" s="14"/>
      <c r="CB218" s="14"/>
      <c r="CC218" s="14"/>
      <c r="CD218" s="14"/>
      <c r="CE218" s="14"/>
      <c r="CF218" s="14"/>
      <c r="CG218" s="14"/>
      <c r="CH218" s="14"/>
      <c r="CI218" s="14"/>
      <c r="CJ218" s="14"/>
      <c r="CK218" s="14"/>
      <c r="CL218" s="14"/>
      <c r="CM218" s="14"/>
      <c r="CN218" s="14"/>
      <c r="CO218" s="14"/>
      <c r="CP218" s="14"/>
      <c r="CQ218" s="14"/>
      <c r="CR218" s="14"/>
      <c r="CS218" s="14"/>
      <c r="CT218" s="14"/>
      <c r="CU218" s="14"/>
      <c r="CV218" s="14"/>
      <c r="CW218" s="14"/>
      <c r="CX218" s="14"/>
      <c r="CY218" s="14"/>
      <c r="CZ218" s="14"/>
      <c r="DA218" s="14"/>
      <c r="DB218" s="14"/>
      <c r="DC218" s="14"/>
      <c r="DD218" s="14"/>
      <c r="DE218" s="14"/>
      <c r="DF218" s="14"/>
      <c r="DG218" s="14"/>
      <c r="DH218" s="14"/>
      <c r="DI218" s="14"/>
      <c r="DJ218" s="14"/>
      <c r="DK218" s="14"/>
      <c r="DL218" s="14"/>
      <c r="DM218" s="14"/>
      <c r="DN218" s="14"/>
      <c r="DO218" s="14"/>
      <c r="DP218" s="14"/>
      <c r="DQ218" s="14"/>
      <c r="DR218" s="14"/>
      <c r="DS218" s="14"/>
      <c r="DT218" s="14"/>
      <c r="DU218" s="14"/>
      <c r="DV218" s="14"/>
      <c r="DW218" s="14"/>
      <c r="DX218" s="14"/>
      <c r="DY218" s="14"/>
      <c r="DZ218" s="14"/>
      <c r="EA218" s="14"/>
      <c r="EB218" s="14"/>
      <c r="EC218" s="14"/>
      <c r="ED218" s="14"/>
      <c r="EE218" s="14"/>
      <c r="EF218" s="14"/>
      <c r="EG218" s="14"/>
      <c r="EH218" s="14"/>
      <c r="EI218" s="14"/>
      <c r="EJ218" s="14"/>
      <c r="EK218" s="14"/>
      <c r="EL218" s="14"/>
      <c r="EM218" s="14"/>
      <c r="EN218" s="14"/>
      <c r="EO218" s="14"/>
      <c r="EP218" s="14"/>
      <c r="EQ218" s="14"/>
      <c r="ER218" s="14"/>
      <c r="ES218" s="14"/>
      <c r="ET218" s="14"/>
      <c r="EU218" s="14"/>
      <c r="EV218" s="14"/>
      <c r="EW218" s="14"/>
      <c r="EX218" s="14"/>
      <c r="EY218" s="14"/>
      <c r="EZ218" s="14"/>
      <c r="FA218" s="14"/>
      <c r="FB218" s="14"/>
      <c r="FC218" s="14"/>
      <c r="FD218" s="14"/>
      <c r="FE218" s="14"/>
      <c r="FF218" s="14"/>
      <c r="FG218" s="14"/>
      <c r="FH218" s="14"/>
      <c r="FI218" s="14"/>
      <c r="FJ218" s="14"/>
      <c r="FK218" s="14"/>
      <c r="FL218" s="14"/>
      <c r="FM218" s="14"/>
      <c r="FN218" s="14"/>
      <c r="FO218" s="14"/>
      <c r="FP218" s="14"/>
      <c r="FQ218" s="14"/>
      <c r="FR218" s="14"/>
      <c r="FS218" s="14"/>
      <c r="FT218" s="14"/>
      <c r="FU218" s="14"/>
      <c r="FV218" s="14"/>
      <c r="FW218" s="14"/>
      <c r="FX218" s="14"/>
      <c r="FY218" s="14"/>
      <c r="FZ218" s="14"/>
      <c r="GA218" s="14"/>
      <c r="GB218" s="14"/>
      <c r="GC218" s="14"/>
      <c r="GD218" s="14"/>
      <c r="GE218" s="14"/>
      <c r="GF218" s="14"/>
      <c r="GG218" s="14"/>
      <c r="GH218" s="14"/>
      <c r="GI218" s="14"/>
      <c r="GJ218" s="14"/>
      <c r="GK218" s="14"/>
      <c r="GL218" s="14"/>
      <c r="GM218" s="14"/>
      <c r="GN218" s="14"/>
      <c r="GO218" s="14"/>
      <c r="GP218" s="14"/>
      <c r="GQ218" s="14"/>
      <c r="GR218" s="14"/>
      <c r="GS218" s="14"/>
      <c r="GT218" s="14"/>
      <c r="GU218" s="14"/>
      <c r="GV218" s="14"/>
      <c r="GW218" s="14"/>
      <c r="GX218" s="14"/>
      <c r="GY218" s="14"/>
      <c r="GZ218" s="14"/>
      <c r="HA218" s="14"/>
      <c r="HB218" s="14"/>
      <c r="HC218" s="14"/>
      <c r="HD218" s="14"/>
      <c r="HE218" s="14"/>
      <c r="HF218" s="14"/>
      <c r="HG218" s="14"/>
      <c r="HH218" s="14"/>
      <c r="HI218" s="14"/>
      <c r="HJ218" s="14"/>
      <c r="HK218" s="14"/>
      <c r="HL218" s="14"/>
      <c r="HM218" s="14"/>
      <c r="HN218" s="14"/>
      <c r="HO218" s="14"/>
      <c r="HP218" s="14"/>
      <c r="HQ218" s="14"/>
      <c r="HR218" s="14"/>
      <c r="HS218" s="14"/>
    </row>
    <row r="219" spans="1:227" s="6" customFormat="1" ht="34.5" customHeight="1">
      <c r="A219" s="81" t="s">
        <v>82</v>
      </c>
      <c r="B219" s="83"/>
      <c r="C219" s="74">
        <v>2025</v>
      </c>
      <c r="D219" s="15">
        <f t="shared" ref="D219" si="91">SUM(E219:I219)</f>
        <v>141.19999999999999</v>
      </c>
      <c r="E219" s="15">
        <v>0</v>
      </c>
      <c r="F219" s="15">
        <v>0</v>
      </c>
      <c r="G219" s="15">
        <v>0</v>
      </c>
      <c r="H219" s="15">
        <v>141.19999999999999</v>
      </c>
      <c r="I219" s="15">
        <v>0</v>
      </c>
      <c r="J219" s="42"/>
      <c r="K219" s="42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  <c r="FD219" s="5"/>
      <c r="FE219" s="5"/>
      <c r="FF219" s="5"/>
      <c r="FG219" s="5"/>
      <c r="FH219" s="5"/>
      <c r="FI219" s="5"/>
      <c r="FJ219" s="5"/>
      <c r="FK219" s="5"/>
      <c r="FL219" s="5"/>
      <c r="FM219" s="5"/>
      <c r="FN219" s="5"/>
      <c r="FO219" s="5"/>
      <c r="FP219" s="5"/>
      <c r="FQ219" s="5"/>
      <c r="FR219" s="5"/>
      <c r="FS219" s="5"/>
      <c r="FT219" s="5"/>
      <c r="FU219" s="5"/>
      <c r="FV219" s="5"/>
      <c r="FW219" s="5"/>
      <c r="FX219" s="5"/>
      <c r="FY219" s="5"/>
      <c r="FZ219" s="5"/>
      <c r="GA219" s="5"/>
      <c r="GB219" s="5"/>
      <c r="GC219" s="5"/>
      <c r="GD219" s="5"/>
      <c r="GE219" s="5"/>
      <c r="GF219" s="5"/>
      <c r="GG219" s="5"/>
      <c r="GH219" s="5"/>
      <c r="GI219" s="5"/>
      <c r="GJ219" s="5"/>
      <c r="GK219" s="5"/>
      <c r="GL219" s="5"/>
      <c r="GM219" s="5"/>
      <c r="GN219" s="5"/>
      <c r="GO219" s="5"/>
      <c r="GP219" s="5"/>
      <c r="GQ219" s="5"/>
      <c r="GR219" s="5"/>
      <c r="GS219" s="5"/>
      <c r="GT219" s="5"/>
      <c r="GU219" s="5"/>
      <c r="GV219" s="5"/>
      <c r="GW219" s="5"/>
      <c r="GX219" s="5"/>
      <c r="GY219" s="5"/>
      <c r="GZ219" s="5"/>
      <c r="HA219" s="5"/>
      <c r="HB219" s="5"/>
      <c r="HC219" s="5"/>
      <c r="HD219" s="5"/>
      <c r="HE219" s="5"/>
      <c r="HF219" s="5"/>
      <c r="HG219" s="5"/>
      <c r="HH219" s="5"/>
      <c r="HI219" s="5"/>
      <c r="HJ219" s="5"/>
      <c r="HK219" s="5"/>
      <c r="HL219" s="5"/>
      <c r="HM219" s="5"/>
      <c r="HN219" s="5"/>
      <c r="HO219" s="5"/>
      <c r="HP219" s="5"/>
      <c r="HQ219" s="5"/>
      <c r="HR219" s="5"/>
      <c r="HS219" s="5"/>
    </row>
    <row r="220" spans="1:227" s="65" customFormat="1" ht="39.75" customHeight="1">
      <c r="A220" s="84"/>
      <c r="B220" s="83"/>
      <c r="C220" s="74">
        <v>2026</v>
      </c>
      <c r="D220" s="15">
        <f>SUM(E220:I220)</f>
        <v>3356.4</v>
      </c>
      <c r="E220" s="15">
        <v>0</v>
      </c>
      <c r="F220" s="15">
        <v>3054.3</v>
      </c>
      <c r="G220" s="15">
        <v>0</v>
      </c>
      <c r="H220" s="15">
        <v>302.10000000000002</v>
      </c>
      <c r="I220" s="15">
        <v>0</v>
      </c>
      <c r="J220" s="42"/>
      <c r="K220" s="42"/>
      <c r="O220" s="66"/>
      <c r="P220" s="66"/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66"/>
      <c r="AH220" s="66"/>
      <c r="AI220" s="66"/>
      <c r="AJ220" s="66"/>
      <c r="AK220" s="66"/>
      <c r="AL220" s="66"/>
      <c r="AM220" s="66"/>
      <c r="AN220" s="66"/>
      <c r="AO220" s="66"/>
      <c r="AP220" s="66"/>
      <c r="AQ220" s="66"/>
      <c r="AR220" s="66"/>
      <c r="AS220" s="66"/>
      <c r="AT220" s="66"/>
      <c r="AU220" s="66"/>
      <c r="AV220" s="66"/>
      <c r="AW220" s="66"/>
      <c r="AX220" s="66"/>
      <c r="AY220" s="66"/>
      <c r="AZ220" s="66"/>
      <c r="BA220" s="66"/>
      <c r="BB220" s="66"/>
      <c r="BC220" s="66"/>
      <c r="BD220" s="66"/>
      <c r="BE220" s="66"/>
      <c r="BF220" s="66"/>
      <c r="BG220" s="66"/>
      <c r="BH220" s="66"/>
      <c r="BI220" s="66"/>
      <c r="BJ220" s="66"/>
      <c r="BK220" s="66"/>
      <c r="BL220" s="66"/>
      <c r="BM220" s="66"/>
      <c r="BN220" s="66"/>
      <c r="BO220" s="66"/>
      <c r="BP220" s="66"/>
      <c r="BQ220" s="66"/>
      <c r="BR220" s="66"/>
      <c r="BS220" s="66"/>
      <c r="BT220" s="66"/>
      <c r="BU220" s="66"/>
      <c r="BV220" s="66"/>
      <c r="BW220" s="66"/>
      <c r="BX220" s="66"/>
      <c r="BY220" s="66"/>
      <c r="BZ220" s="66"/>
      <c r="CA220" s="66"/>
      <c r="CB220" s="66"/>
      <c r="CC220" s="66"/>
      <c r="CD220" s="66"/>
      <c r="CE220" s="66"/>
      <c r="CF220" s="66"/>
      <c r="CG220" s="66"/>
      <c r="CH220" s="66"/>
      <c r="CI220" s="66"/>
      <c r="CJ220" s="66"/>
      <c r="CK220" s="66"/>
      <c r="CL220" s="66"/>
      <c r="CM220" s="66"/>
      <c r="CN220" s="66"/>
      <c r="CO220" s="66"/>
      <c r="CP220" s="66"/>
      <c r="CQ220" s="66"/>
      <c r="CR220" s="66"/>
      <c r="CS220" s="66"/>
      <c r="CT220" s="66"/>
      <c r="CU220" s="66"/>
      <c r="CV220" s="66"/>
      <c r="CW220" s="66"/>
      <c r="CX220" s="66"/>
      <c r="CY220" s="66"/>
      <c r="CZ220" s="66"/>
      <c r="DA220" s="66"/>
      <c r="DB220" s="66"/>
      <c r="DC220" s="66"/>
      <c r="DD220" s="66"/>
      <c r="DE220" s="66"/>
      <c r="DF220" s="66"/>
      <c r="DG220" s="66"/>
      <c r="DH220" s="66"/>
      <c r="DI220" s="66"/>
      <c r="DJ220" s="66"/>
      <c r="DK220" s="66"/>
      <c r="DL220" s="66"/>
      <c r="DM220" s="66"/>
      <c r="DN220" s="66"/>
      <c r="DO220" s="66"/>
      <c r="DP220" s="66"/>
      <c r="DQ220" s="66"/>
      <c r="DR220" s="66"/>
      <c r="DS220" s="66"/>
      <c r="DT220" s="66"/>
      <c r="DU220" s="66"/>
      <c r="DV220" s="66"/>
      <c r="DW220" s="66"/>
      <c r="DX220" s="66"/>
      <c r="DY220" s="66"/>
      <c r="DZ220" s="66"/>
      <c r="EA220" s="66"/>
      <c r="EB220" s="66"/>
      <c r="EC220" s="66"/>
      <c r="ED220" s="66"/>
      <c r="EE220" s="66"/>
      <c r="EF220" s="66"/>
      <c r="EG220" s="66"/>
      <c r="EH220" s="66"/>
      <c r="EI220" s="66"/>
      <c r="EJ220" s="66"/>
      <c r="EK220" s="66"/>
      <c r="EL220" s="66"/>
      <c r="EM220" s="66"/>
      <c r="EN220" s="66"/>
      <c r="EO220" s="66"/>
      <c r="EP220" s="66"/>
      <c r="EQ220" s="66"/>
      <c r="ER220" s="66"/>
      <c r="ES220" s="66"/>
      <c r="ET220" s="66"/>
      <c r="EU220" s="66"/>
      <c r="EV220" s="66"/>
      <c r="EW220" s="66"/>
      <c r="EX220" s="66"/>
      <c r="EY220" s="66"/>
      <c r="EZ220" s="66"/>
      <c r="FA220" s="66"/>
      <c r="FB220" s="66"/>
      <c r="FC220" s="66"/>
      <c r="FD220" s="66"/>
      <c r="FE220" s="66"/>
      <c r="FF220" s="66"/>
      <c r="FG220" s="66"/>
      <c r="FH220" s="66"/>
      <c r="FI220" s="66"/>
      <c r="FJ220" s="66"/>
      <c r="FK220" s="66"/>
      <c r="FL220" s="66"/>
      <c r="FM220" s="66"/>
      <c r="FN220" s="66"/>
      <c r="FO220" s="66"/>
      <c r="FP220" s="66"/>
      <c r="FQ220" s="66"/>
      <c r="FR220" s="66"/>
      <c r="FS220" s="66"/>
      <c r="FT220" s="66"/>
      <c r="FU220" s="66"/>
      <c r="FV220" s="66"/>
      <c r="FW220" s="66"/>
      <c r="FX220" s="66"/>
      <c r="FY220" s="66"/>
      <c r="FZ220" s="66"/>
      <c r="GA220" s="66"/>
      <c r="GB220" s="66"/>
      <c r="GC220" s="66"/>
      <c r="GD220" s="66"/>
      <c r="GE220" s="66"/>
      <c r="GF220" s="66"/>
      <c r="GG220" s="66"/>
      <c r="GH220" s="66"/>
      <c r="GI220" s="66"/>
      <c r="GJ220" s="66"/>
      <c r="GK220" s="66"/>
      <c r="GL220" s="66"/>
      <c r="GM220" s="66"/>
      <c r="GN220" s="66"/>
      <c r="GO220" s="66"/>
      <c r="GP220" s="66"/>
      <c r="GQ220" s="66"/>
      <c r="GR220" s="66"/>
      <c r="GS220" s="66"/>
      <c r="GT220" s="66"/>
      <c r="GU220" s="66"/>
      <c r="GV220" s="66"/>
      <c r="GW220" s="66"/>
      <c r="GX220" s="66"/>
      <c r="GY220" s="66"/>
      <c r="GZ220" s="66"/>
      <c r="HA220" s="66"/>
      <c r="HB220" s="66"/>
      <c r="HC220" s="66"/>
      <c r="HD220" s="66"/>
      <c r="HE220" s="66"/>
      <c r="HF220" s="66"/>
      <c r="HG220" s="66"/>
      <c r="HH220" s="66"/>
      <c r="HI220" s="66"/>
      <c r="HJ220" s="66"/>
      <c r="HK220" s="66"/>
      <c r="HL220" s="66"/>
      <c r="HM220" s="66"/>
      <c r="HN220" s="66"/>
      <c r="HO220" s="66"/>
      <c r="HP220" s="66"/>
      <c r="HQ220" s="66"/>
      <c r="HR220" s="66"/>
      <c r="HS220" s="66"/>
    </row>
    <row r="221" spans="1:227" ht="62.25" customHeight="1">
      <c r="A221" s="82"/>
      <c r="B221" s="83"/>
      <c r="C221" s="74" t="s">
        <v>16</v>
      </c>
      <c r="D221" s="15">
        <f t="shared" ref="D221:H221" si="92">SUM(D219:D220)</f>
        <v>3497.6</v>
      </c>
      <c r="E221" s="15">
        <f t="shared" si="92"/>
        <v>0</v>
      </c>
      <c r="F221" s="15">
        <f t="shared" si="92"/>
        <v>3054.3</v>
      </c>
      <c r="G221" s="15">
        <f t="shared" si="92"/>
        <v>0</v>
      </c>
      <c r="H221" s="15">
        <f t="shared" si="92"/>
        <v>443.3</v>
      </c>
      <c r="I221" s="15">
        <f>SUM(I219:I220)</f>
        <v>0</v>
      </c>
      <c r="J221" s="42"/>
    </row>
    <row r="222" spans="1:227" ht="18.75" customHeight="1">
      <c r="A222" s="81" t="s">
        <v>38</v>
      </c>
      <c r="B222" s="83"/>
      <c r="C222" s="74">
        <v>2022</v>
      </c>
      <c r="D222" s="15">
        <f t="shared" ref="D222:D223" si="93">SUM(E222:I222)</f>
        <v>0</v>
      </c>
      <c r="E222" s="15">
        <v>0</v>
      </c>
      <c r="F222" s="15">
        <v>0</v>
      </c>
      <c r="G222" s="15">
        <v>0</v>
      </c>
      <c r="H222" s="15">
        <v>0</v>
      </c>
      <c r="I222" s="15">
        <v>0</v>
      </c>
      <c r="J222" s="42"/>
    </row>
    <row r="223" spans="1:227">
      <c r="A223" s="84"/>
      <c r="B223" s="83"/>
      <c r="C223" s="74">
        <v>2023</v>
      </c>
      <c r="D223" s="15">
        <f t="shared" si="93"/>
        <v>3431</v>
      </c>
      <c r="E223" s="15">
        <v>0</v>
      </c>
      <c r="F223" s="15">
        <v>0</v>
      </c>
      <c r="G223" s="15">
        <v>0</v>
      </c>
      <c r="H223" s="15">
        <v>3431</v>
      </c>
      <c r="I223" s="15">
        <v>0</v>
      </c>
      <c r="J223" s="42"/>
    </row>
    <row r="224" spans="1:227" s="6" customFormat="1">
      <c r="A224" s="82"/>
      <c r="B224" s="83"/>
      <c r="C224" s="74" t="s">
        <v>16</v>
      </c>
      <c r="D224" s="15">
        <f t="shared" ref="D224:I224" si="94">SUM(D222:D223)</f>
        <v>3431</v>
      </c>
      <c r="E224" s="15">
        <f t="shared" si="94"/>
        <v>0</v>
      </c>
      <c r="F224" s="15">
        <f t="shared" si="94"/>
        <v>0</v>
      </c>
      <c r="G224" s="15">
        <f t="shared" si="94"/>
        <v>0</v>
      </c>
      <c r="H224" s="15">
        <f t="shared" si="94"/>
        <v>3431</v>
      </c>
      <c r="I224" s="15">
        <f t="shared" si="94"/>
        <v>0</v>
      </c>
      <c r="J224" s="42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  <c r="EW224" s="5"/>
      <c r="EX224" s="5"/>
      <c r="EY224" s="5"/>
      <c r="EZ224" s="5"/>
      <c r="FA224" s="5"/>
      <c r="FB224" s="5"/>
      <c r="FC224" s="5"/>
      <c r="FD224" s="5"/>
      <c r="FE224" s="5"/>
      <c r="FF224" s="5"/>
      <c r="FG224" s="5"/>
      <c r="FH224" s="5"/>
      <c r="FI224" s="5"/>
      <c r="FJ224" s="5"/>
      <c r="FK224" s="5"/>
      <c r="FL224" s="5"/>
      <c r="FM224" s="5"/>
      <c r="FN224" s="5"/>
      <c r="FO224" s="5"/>
      <c r="FP224" s="5"/>
      <c r="FQ224" s="5"/>
      <c r="FR224" s="5"/>
      <c r="FS224" s="5"/>
      <c r="FT224" s="5"/>
      <c r="FU224" s="5"/>
      <c r="FV224" s="5"/>
      <c r="FW224" s="5"/>
      <c r="FX224" s="5"/>
      <c r="FY224" s="5"/>
      <c r="FZ224" s="5"/>
      <c r="GA224" s="5"/>
      <c r="GB224" s="5"/>
      <c r="GC224" s="5"/>
      <c r="GD224" s="5"/>
      <c r="GE224" s="5"/>
      <c r="GF224" s="5"/>
      <c r="GG224" s="5"/>
      <c r="GH224" s="5"/>
      <c r="GI224" s="5"/>
      <c r="GJ224" s="5"/>
      <c r="GK224" s="5"/>
      <c r="GL224" s="5"/>
      <c r="GM224" s="5"/>
      <c r="GN224" s="5"/>
      <c r="GO224" s="5"/>
      <c r="GP224" s="5"/>
      <c r="GQ224" s="5"/>
      <c r="GR224" s="5"/>
      <c r="GS224" s="5"/>
      <c r="GT224" s="5"/>
      <c r="GU224" s="5"/>
      <c r="GV224" s="5"/>
      <c r="GW224" s="5"/>
      <c r="GX224" s="5"/>
      <c r="GY224" s="5"/>
      <c r="GZ224" s="5"/>
      <c r="HA224" s="5"/>
      <c r="HB224" s="5"/>
      <c r="HC224" s="5"/>
      <c r="HD224" s="5"/>
      <c r="HE224" s="5"/>
      <c r="HF224" s="5"/>
      <c r="HG224" s="5"/>
      <c r="HH224" s="5"/>
      <c r="HI224" s="5"/>
      <c r="HJ224" s="5"/>
      <c r="HK224" s="5"/>
      <c r="HL224" s="5"/>
      <c r="HM224" s="5"/>
      <c r="HN224" s="5"/>
      <c r="HO224" s="5"/>
      <c r="HP224" s="5"/>
      <c r="HQ224" s="5"/>
      <c r="HR224" s="5"/>
      <c r="HS224" s="5"/>
    </row>
    <row r="225" spans="1:227" s="6" customFormat="1">
      <c r="A225" s="81" t="s">
        <v>65</v>
      </c>
      <c r="B225" s="83"/>
      <c r="C225" s="74">
        <v>2022</v>
      </c>
      <c r="D225" s="15">
        <f>SUM(E225:I225)</f>
        <v>0</v>
      </c>
      <c r="E225" s="15">
        <v>0</v>
      </c>
      <c r="F225" s="15">
        <v>0</v>
      </c>
      <c r="G225" s="15">
        <v>0</v>
      </c>
      <c r="H225" s="15">
        <v>0</v>
      </c>
      <c r="I225" s="15">
        <v>0</v>
      </c>
      <c r="J225" s="42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5"/>
      <c r="EZ225" s="5"/>
      <c r="FA225" s="5"/>
      <c r="FB225" s="5"/>
      <c r="FC225" s="5"/>
      <c r="FD225" s="5"/>
      <c r="FE225" s="5"/>
      <c r="FF225" s="5"/>
      <c r="FG225" s="5"/>
      <c r="FH225" s="5"/>
      <c r="FI225" s="5"/>
      <c r="FJ225" s="5"/>
      <c r="FK225" s="5"/>
      <c r="FL225" s="5"/>
      <c r="FM225" s="5"/>
      <c r="FN225" s="5"/>
      <c r="FO225" s="5"/>
      <c r="FP225" s="5"/>
      <c r="FQ225" s="5"/>
      <c r="FR225" s="5"/>
      <c r="FS225" s="5"/>
      <c r="FT225" s="5"/>
      <c r="FU225" s="5"/>
      <c r="FV225" s="5"/>
      <c r="FW225" s="5"/>
      <c r="FX225" s="5"/>
      <c r="FY225" s="5"/>
      <c r="FZ225" s="5"/>
      <c r="GA225" s="5"/>
      <c r="GB225" s="5"/>
      <c r="GC225" s="5"/>
      <c r="GD225" s="5"/>
      <c r="GE225" s="5"/>
      <c r="GF225" s="5"/>
      <c r="GG225" s="5"/>
      <c r="GH225" s="5"/>
      <c r="GI225" s="5"/>
      <c r="GJ225" s="5"/>
      <c r="GK225" s="5"/>
      <c r="GL225" s="5"/>
      <c r="GM225" s="5"/>
      <c r="GN225" s="5"/>
      <c r="GO225" s="5"/>
      <c r="GP225" s="5"/>
      <c r="GQ225" s="5"/>
      <c r="GR225" s="5"/>
      <c r="GS225" s="5"/>
      <c r="GT225" s="5"/>
      <c r="GU225" s="5"/>
      <c r="GV225" s="5"/>
      <c r="GW225" s="5"/>
      <c r="GX225" s="5"/>
      <c r="GY225" s="5"/>
      <c r="GZ225" s="5"/>
      <c r="HA225" s="5"/>
      <c r="HB225" s="5"/>
      <c r="HC225" s="5"/>
      <c r="HD225" s="5"/>
      <c r="HE225" s="5"/>
      <c r="HF225" s="5"/>
      <c r="HG225" s="5"/>
      <c r="HH225" s="5"/>
      <c r="HI225" s="5"/>
      <c r="HJ225" s="5"/>
      <c r="HK225" s="5"/>
      <c r="HL225" s="5"/>
      <c r="HM225" s="5"/>
      <c r="HN225" s="5"/>
      <c r="HO225" s="5"/>
      <c r="HP225" s="5"/>
      <c r="HQ225" s="5"/>
      <c r="HR225" s="5"/>
      <c r="HS225" s="5"/>
    </row>
    <row r="226" spans="1:227" s="6" customFormat="1">
      <c r="A226" s="84"/>
      <c r="B226" s="83"/>
      <c r="C226" s="74">
        <v>2023</v>
      </c>
      <c r="D226" s="15">
        <f>SUM(E226:I226)</f>
        <v>0</v>
      </c>
      <c r="E226" s="15">
        <v>0</v>
      </c>
      <c r="F226" s="15">
        <v>0</v>
      </c>
      <c r="G226" s="15">
        <v>0</v>
      </c>
      <c r="H226" s="15">
        <v>0</v>
      </c>
      <c r="I226" s="15">
        <v>0</v>
      </c>
      <c r="J226" s="42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  <c r="EQ226" s="5"/>
      <c r="ER226" s="5"/>
      <c r="ES226" s="5"/>
      <c r="ET226" s="5"/>
      <c r="EU226" s="5"/>
      <c r="EV226" s="5"/>
      <c r="EW226" s="5"/>
      <c r="EX226" s="5"/>
      <c r="EY226" s="5"/>
      <c r="EZ226" s="5"/>
      <c r="FA226" s="5"/>
      <c r="FB226" s="5"/>
      <c r="FC226" s="5"/>
      <c r="FD226" s="5"/>
      <c r="FE226" s="5"/>
      <c r="FF226" s="5"/>
      <c r="FG226" s="5"/>
      <c r="FH226" s="5"/>
      <c r="FI226" s="5"/>
      <c r="FJ226" s="5"/>
      <c r="FK226" s="5"/>
      <c r="FL226" s="5"/>
      <c r="FM226" s="5"/>
      <c r="FN226" s="5"/>
      <c r="FO226" s="5"/>
      <c r="FP226" s="5"/>
      <c r="FQ226" s="5"/>
      <c r="FR226" s="5"/>
      <c r="FS226" s="5"/>
      <c r="FT226" s="5"/>
      <c r="FU226" s="5"/>
      <c r="FV226" s="5"/>
      <c r="FW226" s="5"/>
      <c r="FX226" s="5"/>
      <c r="FY226" s="5"/>
      <c r="FZ226" s="5"/>
      <c r="GA226" s="5"/>
      <c r="GB226" s="5"/>
      <c r="GC226" s="5"/>
      <c r="GD226" s="5"/>
      <c r="GE226" s="5"/>
      <c r="GF226" s="5"/>
      <c r="GG226" s="5"/>
      <c r="GH226" s="5"/>
      <c r="GI226" s="5"/>
      <c r="GJ226" s="5"/>
      <c r="GK226" s="5"/>
      <c r="GL226" s="5"/>
      <c r="GM226" s="5"/>
      <c r="GN226" s="5"/>
      <c r="GO226" s="5"/>
      <c r="GP226" s="5"/>
      <c r="GQ226" s="5"/>
      <c r="GR226" s="5"/>
      <c r="GS226" s="5"/>
      <c r="GT226" s="5"/>
      <c r="GU226" s="5"/>
      <c r="GV226" s="5"/>
      <c r="GW226" s="5"/>
      <c r="GX226" s="5"/>
      <c r="GY226" s="5"/>
      <c r="GZ226" s="5"/>
      <c r="HA226" s="5"/>
      <c r="HB226" s="5"/>
      <c r="HC226" s="5"/>
      <c r="HD226" s="5"/>
      <c r="HE226" s="5"/>
      <c r="HF226" s="5"/>
      <c r="HG226" s="5"/>
      <c r="HH226" s="5"/>
      <c r="HI226" s="5"/>
      <c r="HJ226" s="5"/>
      <c r="HK226" s="5"/>
      <c r="HL226" s="5"/>
      <c r="HM226" s="5"/>
      <c r="HN226" s="5"/>
      <c r="HO226" s="5"/>
      <c r="HP226" s="5"/>
      <c r="HQ226" s="5"/>
      <c r="HR226" s="5"/>
      <c r="HS226" s="5"/>
    </row>
    <row r="227" spans="1:227" s="6" customFormat="1">
      <c r="A227" s="82"/>
      <c r="B227" s="83"/>
      <c r="C227" s="74" t="s">
        <v>16</v>
      </c>
      <c r="D227" s="15">
        <f>SUM(D225:D226)</f>
        <v>0</v>
      </c>
      <c r="E227" s="15">
        <f t="shared" ref="E227:I227" si="95">SUM(E225:E226)</f>
        <v>0</v>
      </c>
      <c r="F227" s="15">
        <f t="shared" si="95"/>
        <v>0</v>
      </c>
      <c r="G227" s="15">
        <f t="shared" si="95"/>
        <v>0</v>
      </c>
      <c r="H227" s="15">
        <f t="shared" si="95"/>
        <v>0</v>
      </c>
      <c r="I227" s="15">
        <f t="shared" si="95"/>
        <v>0</v>
      </c>
      <c r="J227" s="42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  <c r="EQ227" s="5"/>
      <c r="ER227" s="5"/>
      <c r="ES227" s="5"/>
      <c r="ET227" s="5"/>
      <c r="EU227" s="5"/>
      <c r="EV227" s="5"/>
      <c r="EW227" s="5"/>
      <c r="EX227" s="5"/>
      <c r="EY227" s="5"/>
      <c r="EZ227" s="5"/>
      <c r="FA227" s="5"/>
      <c r="FB227" s="5"/>
      <c r="FC227" s="5"/>
      <c r="FD227" s="5"/>
      <c r="FE227" s="5"/>
      <c r="FF227" s="5"/>
      <c r="FG227" s="5"/>
      <c r="FH227" s="5"/>
      <c r="FI227" s="5"/>
      <c r="FJ227" s="5"/>
      <c r="FK227" s="5"/>
      <c r="FL227" s="5"/>
      <c r="FM227" s="5"/>
      <c r="FN227" s="5"/>
      <c r="FO227" s="5"/>
      <c r="FP227" s="5"/>
      <c r="FQ227" s="5"/>
      <c r="FR227" s="5"/>
      <c r="FS227" s="5"/>
      <c r="FT227" s="5"/>
      <c r="FU227" s="5"/>
      <c r="FV227" s="5"/>
      <c r="FW227" s="5"/>
      <c r="FX227" s="5"/>
      <c r="FY227" s="5"/>
      <c r="FZ227" s="5"/>
      <c r="GA227" s="5"/>
      <c r="GB227" s="5"/>
      <c r="GC227" s="5"/>
      <c r="GD227" s="5"/>
      <c r="GE227" s="5"/>
      <c r="GF227" s="5"/>
      <c r="GG227" s="5"/>
      <c r="GH227" s="5"/>
      <c r="GI227" s="5"/>
      <c r="GJ227" s="5"/>
      <c r="GK227" s="5"/>
      <c r="GL227" s="5"/>
      <c r="GM227" s="5"/>
      <c r="GN227" s="5"/>
      <c r="GO227" s="5"/>
      <c r="GP227" s="5"/>
      <c r="GQ227" s="5"/>
      <c r="GR227" s="5"/>
      <c r="GS227" s="5"/>
      <c r="GT227" s="5"/>
      <c r="GU227" s="5"/>
      <c r="GV227" s="5"/>
      <c r="GW227" s="5"/>
      <c r="GX227" s="5"/>
      <c r="GY227" s="5"/>
      <c r="GZ227" s="5"/>
      <c r="HA227" s="5"/>
      <c r="HB227" s="5"/>
      <c r="HC227" s="5"/>
      <c r="HD227" s="5"/>
      <c r="HE227" s="5"/>
      <c r="HF227" s="5"/>
      <c r="HG227" s="5"/>
      <c r="HH227" s="5"/>
      <c r="HI227" s="5"/>
      <c r="HJ227" s="5"/>
      <c r="HK227" s="5"/>
      <c r="HL227" s="5"/>
      <c r="HM227" s="5"/>
      <c r="HN227" s="5"/>
      <c r="HO227" s="5"/>
      <c r="HP227" s="5"/>
      <c r="HQ227" s="5"/>
      <c r="HR227" s="5"/>
      <c r="HS227" s="5"/>
    </row>
    <row r="228" spans="1:227" s="6" customFormat="1" ht="18.75" customHeight="1">
      <c r="A228" s="81" t="s">
        <v>39</v>
      </c>
      <c r="B228" s="83"/>
      <c r="C228" s="74">
        <v>2022</v>
      </c>
      <c r="D228" s="15">
        <f t="shared" ref="D228:D229" si="96">SUM(E228:I228)</f>
        <v>0</v>
      </c>
      <c r="E228" s="15">
        <v>0</v>
      </c>
      <c r="F228" s="15">
        <v>0</v>
      </c>
      <c r="G228" s="15">
        <v>0</v>
      </c>
      <c r="H228" s="15">
        <v>0</v>
      </c>
      <c r="I228" s="15">
        <v>0</v>
      </c>
      <c r="J228" s="42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  <c r="ET228" s="5"/>
      <c r="EU228" s="5"/>
      <c r="EV228" s="5"/>
      <c r="EW228" s="5"/>
      <c r="EX228" s="5"/>
      <c r="EY228" s="5"/>
      <c r="EZ228" s="5"/>
      <c r="FA228" s="5"/>
      <c r="FB228" s="5"/>
      <c r="FC228" s="5"/>
      <c r="FD228" s="5"/>
      <c r="FE228" s="5"/>
      <c r="FF228" s="5"/>
      <c r="FG228" s="5"/>
      <c r="FH228" s="5"/>
      <c r="FI228" s="5"/>
      <c r="FJ228" s="5"/>
      <c r="FK228" s="5"/>
      <c r="FL228" s="5"/>
      <c r="FM228" s="5"/>
      <c r="FN228" s="5"/>
      <c r="FO228" s="5"/>
      <c r="FP228" s="5"/>
      <c r="FQ228" s="5"/>
      <c r="FR228" s="5"/>
      <c r="FS228" s="5"/>
      <c r="FT228" s="5"/>
      <c r="FU228" s="5"/>
      <c r="FV228" s="5"/>
      <c r="FW228" s="5"/>
      <c r="FX228" s="5"/>
      <c r="FY228" s="5"/>
      <c r="FZ228" s="5"/>
      <c r="GA228" s="5"/>
      <c r="GB228" s="5"/>
      <c r="GC228" s="5"/>
      <c r="GD228" s="5"/>
      <c r="GE228" s="5"/>
      <c r="GF228" s="5"/>
      <c r="GG228" s="5"/>
      <c r="GH228" s="5"/>
      <c r="GI228" s="5"/>
      <c r="GJ228" s="5"/>
      <c r="GK228" s="5"/>
      <c r="GL228" s="5"/>
      <c r="GM228" s="5"/>
      <c r="GN228" s="5"/>
      <c r="GO228" s="5"/>
      <c r="GP228" s="5"/>
      <c r="GQ228" s="5"/>
      <c r="GR228" s="5"/>
      <c r="GS228" s="5"/>
      <c r="GT228" s="5"/>
      <c r="GU228" s="5"/>
      <c r="GV228" s="5"/>
      <c r="GW228" s="5"/>
      <c r="GX228" s="5"/>
      <c r="GY228" s="5"/>
      <c r="GZ228" s="5"/>
      <c r="HA228" s="5"/>
      <c r="HB228" s="5"/>
      <c r="HC228" s="5"/>
      <c r="HD228" s="5"/>
      <c r="HE228" s="5"/>
      <c r="HF228" s="5"/>
      <c r="HG228" s="5"/>
      <c r="HH228" s="5"/>
      <c r="HI228" s="5"/>
      <c r="HJ228" s="5"/>
      <c r="HK228" s="5"/>
      <c r="HL228" s="5"/>
      <c r="HM228" s="5"/>
      <c r="HN228" s="5"/>
      <c r="HO228" s="5"/>
      <c r="HP228" s="5"/>
      <c r="HQ228" s="5"/>
      <c r="HR228" s="5"/>
      <c r="HS228" s="5"/>
    </row>
    <row r="229" spans="1:227" s="6" customFormat="1">
      <c r="A229" s="84"/>
      <c r="B229" s="83"/>
      <c r="C229" s="74">
        <v>2023</v>
      </c>
      <c r="D229" s="15">
        <f t="shared" si="96"/>
        <v>1000</v>
      </c>
      <c r="E229" s="15">
        <v>0</v>
      </c>
      <c r="F229" s="15">
        <v>950</v>
      </c>
      <c r="G229" s="15">
        <v>0</v>
      </c>
      <c r="H229" s="15">
        <v>50</v>
      </c>
      <c r="I229" s="15">
        <v>0</v>
      </c>
      <c r="J229" s="42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5"/>
      <c r="EY229" s="5"/>
      <c r="EZ229" s="5"/>
      <c r="FA229" s="5"/>
      <c r="FB229" s="5"/>
      <c r="FC229" s="5"/>
      <c r="FD229" s="5"/>
      <c r="FE229" s="5"/>
      <c r="FF229" s="5"/>
      <c r="FG229" s="5"/>
      <c r="FH229" s="5"/>
      <c r="FI229" s="5"/>
      <c r="FJ229" s="5"/>
      <c r="FK229" s="5"/>
      <c r="FL229" s="5"/>
      <c r="FM229" s="5"/>
      <c r="FN229" s="5"/>
      <c r="FO229" s="5"/>
      <c r="FP229" s="5"/>
      <c r="FQ229" s="5"/>
      <c r="FR229" s="5"/>
      <c r="FS229" s="5"/>
      <c r="FT229" s="5"/>
      <c r="FU229" s="5"/>
      <c r="FV229" s="5"/>
      <c r="FW229" s="5"/>
      <c r="FX229" s="5"/>
      <c r="FY229" s="5"/>
      <c r="FZ229" s="5"/>
      <c r="GA229" s="5"/>
      <c r="GB229" s="5"/>
      <c r="GC229" s="5"/>
      <c r="GD229" s="5"/>
      <c r="GE229" s="5"/>
      <c r="GF229" s="5"/>
      <c r="GG229" s="5"/>
      <c r="GH229" s="5"/>
      <c r="GI229" s="5"/>
      <c r="GJ229" s="5"/>
      <c r="GK229" s="5"/>
      <c r="GL229" s="5"/>
      <c r="GM229" s="5"/>
      <c r="GN229" s="5"/>
      <c r="GO229" s="5"/>
      <c r="GP229" s="5"/>
      <c r="GQ229" s="5"/>
      <c r="GR229" s="5"/>
      <c r="GS229" s="5"/>
      <c r="GT229" s="5"/>
      <c r="GU229" s="5"/>
      <c r="GV229" s="5"/>
      <c r="GW229" s="5"/>
      <c r="GX229" s="5"/>
      <c r="GY229" s="5"/>
      <c r="GZ229" s="5"/>
      <c r="HA229" s="5"/>
      <c r="HB229" s="5"/>
      <c r="HC229" s="5"/>
      <c r="HD229" s="5"/>
      <c r="HE229" s="5"/>
      <c r="HF229" s="5"/>
      <c r="HG229" s="5"/>
      <c r="HH229" s="5"/>
      <c r="HI229" s="5"/>
      <c r="HJ229" s="5"/>
      <c r="HK229" s="5"/>
      <c r="HL229" s="5"/>
      <c r="HM229" s="5"/>
      <c r="HN229" s="5"/>
      <c r="HO229" s="5"/>
      <c r="HP229" s="5"/>
      <c r="HQ229" s="5"/>
      <c r="HR229" s="5"/>
      <c r="HS229" s="5"/>
    </row>
    <row r="230" spans="1:227" s="6" customFormat="1">
      <c r="A230" s="82"/>
      <c r="B230" s="83"/>
      <c r="C230" s="74" t="s">
        <v>16</v>
      </c>
      <c r="D230" s="15">
        <f t="shared" ref="D230:I230" si="97">SUM(D228:D229)</f>
        <v>1000</v>
      </c>
      <c r="E230" s="15">
        <f t="shared" si="97"/>
        <v>0</v>
      </c>
      <c r="F230" s="15">
        <f t="shared" si="97"/>
        <v>950</v>
      </c>
      <c r="G230" s="15">
        <f t="shared" si="97"/>
        <v>0</v>
      </c>
      <c r="H230" s="15">
        <f t="shared" si="97"/>
        <v>50</v>
      </c>
      <c r="I230" s="15">
        <f t="shared" si="97"/>
        <v>0</v>
      </c>
      <c r="J230" s="42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5"/>
      <c r="EJ230" s="5"/>
      <c r="EK230" s="5"/>
      <c r="EL230" s="5"/>
      <c r="EM230" s="5"/>
      <c r="EN230" s="5"/>
      <c r="EO230" s="5"/>
      <c r="EP230" s="5"/>
      <c r="EQ230" s="5"/>
      <c r="ER230" s="5"/>
      <c r="ES230" s="5"/>
      <c r="ET230" s="5"/>
      <c r="EU230" s="5"/>
      <c r="EV230" s="5"/>
      <c r="EW230" s="5"/>
      <c r="EX230" s="5"/>
      <c r="EY230" s="5"/>
      <c r="EZ230" s="5"/>
      <c r="FA230" s="5"/>
      <c r="FB230" s="5"/>
      <c r="FC230" s="5"/>
      <c r="FD230" s="5"/>
      <c r="FE230" s="5"/>
      <c r="FF230" s="5"/>
      <c r="FG230" s="5"/>
      <c r="FH230" s="5"/>
      <c r="FI230" s="5"/>
      <c r="FJ230" s="5"/>
      <c r="FK230" s="5"/>
      <c r="FL230" s="5"/>
      <c r="FM230" s="5"/>
      <c r="FN230" s="5"/>
      <c r="FO230" s="5"/>
      <c r="FP230" s="5"/>
      <c r="FQ230" s="5"/>
      <c r="FR230" s="5"/>
      <c r="FS230" s="5"/>
      <c r="FT230" s="5"/>
      <c r="FU230" s="5"/>
      <c r="FV230" s="5"/>
      <c r="FW230" s="5"/>
      <c r="FX230" s="5"/>
      <c r="FY230" s="5"/>
      <c r="FZ230" s="5"/>
      <c r="GA230" s="5"/>
      <c r="GB230" s="5"/>
      <c r="GC230" s="5"/>
      <c r="GD230" s="5"/>
      <c r="GE230" s="5"/>
      <c r="GF230" s="5"/>
      <c r="GG230" s="5"/>
      <c r="GH230" s="5"/>
      <c r="GI230" s="5"/>
      <c r="GJ230" s="5"/>
      <c r="GK230" s="5"/>
      <c r="GL230" s="5"/>
      <c r="GM230" s="5"/>
      <c r="GN230" s="5"/>
      <c r="GO230" s="5"/>
      <c r="GP230" s="5"/>
      <c r="GQ230" s="5"/>
      <c r="GR230" s="5"/>
      <c r="GS230" s="5"/>
      <c r="GT230" s="5"/>
      <c r="GU230" s="5"/>
      <c r="GV230" s="5"/>
      <c r="GW230" s="5"/>
      <c r="GX230" s="5"/>
      <c r="GY230" s="5"/>
      <c r="GZ230" s="5"/>
      <c r="HA230" s="5"/>
      <c r="HB230" s="5"/>
      <c r="HC230" s="5"/>
      <c r="HD230" s="5"/>
      <c r="HE230" s="5"/>
      <c r="HF230" s="5"/>
      <c r="HG230" s="5"/>
      <c r="HH230" s="5"/>
      <c r="HI230" s="5"/>
      <c r="HJ230" s="5"/>
      <c r="HK230" s="5"/>
      <c r="HL230" s="5"/>
      <c r="HM230" s="5"/>
      <c r="HN230" s="5"/>
      <c r="HO230" s="5"/>
      <c r="HP230" s="5"/>
      <c r="HQ230" s="5"/>
      <c r="HR230" s="5"/>
      <c r="HS230" s="5"/>
    </row>
    <row r="231" spans="1:227" s="6" customFormat="1" ht="18.75" customHeight="1">
      <c r="A231" s="81" t="s">
        <v>40</v>
      </c>
      <c r="B231" s="83"/>
      <c r="C231" s="74">
        <v>2022</v>
      </c>
      <c r="D231" s="15">
        <f t="shared" ref="D231:D232" si="98">SUM(E231:I231)</f>
        <v>0</v>
      </c>
      <c r="E231" s="15">
        <v>0</v>
      </c>
      <c r="F231" s="15">
        <v>0</v>
      </c>
      <c r="G231" s="15">
        <v>0</v>
      </c>
      <c r="H231" s="15">
        <v>0</v>
      </c>
      <c r="I231" s="15">
        <v>0</v>
      </c>
      <c r="J231" s="42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5"/>
      <c r="EJ231" s="5"/>
      <c r="EK231" s="5"/>
      <c r="EL231" s="5"/>
      <c r="EM231" s="5"/>
      <c r="EN231" s="5"/>
      <c r="EO231" s="5"/>
      <c r="EP231" s="5"/>
      <c r="EQ231" s="5"/>
      <c r="ER231" s="5"/>
      <c r="ES231" s="5"/>
      <c r="ET231" s="5"/>
      <c r="EU231" s="5"/>
      <c r="EV231" s="5"/>
      <c r="EW231" s="5"/>
      <c r="EX231" s="5"/>
      <c r="EY231" s="5"/>
      <c r="EZ231" s="5"/>
      <c r="FA231" s="5"/>
      <c r="FB231" s="5"/>
      <c r="FC231" s="5"/>
      <c r="FD231" s="5"/>
      <c r="FE231" s="5"/>
      <c r="FF231" s="5"/>
      <c r="FG231" s="5"/>
      <c r="FH231" s="5"/>
      <c r="FI231" s="5"/>
      <c r="FJ231" s="5"/>
      <c r="FK231" s="5"/>
      <c r="FL231" s="5"/>
      <c r="FM231" s="5"/>
      <c r="FN231" s="5"/>
      <c r="FO231" s="5"/>
      <c r="FP231" s="5"/>
      <c r="FQ231" s="5"/>
      <c r="FR231" s="5"/>
      <c r="FS231" s="5"/>
      <c r="FT231" s="5"/>
      <c r="FU231" s="5"/>
      <c r="FV231" s="5"/>
      <c r="FW231" s="5"/>
      <c r="FX231" s="5"/>
      <c r="FY231" s="5"/>
      <c r="FZ231" s="5"/>
      <c r="GA231" s="5"/>
      <c r="GB231" s="5"/>
      <c r="GC231" s="5"/>
      <c r="GD231" s="5"/>
      <c r="GE231" s="5"/>
      <c r="GF231" s="5"/>
      <c r="GG231" s="5"/>
      <c r="GH231" s="5"/>
      <c r="GI231" s="5"/>
      <c r="GJ231" s="5"/>
      <c r="GK231" s="5"/>
      <c r="GL231" s="5"/>
      <c r="GM231" s="5"/>
      <c r="GN231" s="5"/>
      <c r="GO231" s="5"/>
      <c r="GP231" s="5"/>
      <c r="GQ231" s="5"/>
      <c r="GR231" s="5"/>
      <c r="GS231" s="5"/>
      <c r="GT231" s="5"/>
      <c r="GU231" s="5"/>
      <c r="GV231" s="5"/>
      <c r="GW231" s="5"/>
      <c r="GX231" s="5"/>
      <c r="GY231" s="5"/>
      <c r="GZ231" s="5"/>
      <c r="HA231" s="5"/>
      <c r="HB231" s="5"/>
      <c r="HC231" s="5"/>
      <c r="HD231" s="5"/>
      <c r="HE231" s="5"/>
      <c r="HF231" s="5"/>
      <c r="HG231" s="5"/>
      <c r="HH231" s="5"/>
      <c r="HI231" s="5"/>
      <c r="HJ231" s="5"/>
      <c r="HK231" s="5"/>
      <c r="HL231" s="5"/>
      <c r="HM231" s="5"/>
      <c r="HN231" s="5"/>
      <c r="HO231" s="5"/>
      <c r="HP231" s="5"/>
      <c r="HQ231" s="5"/>
      <c r="HR231" s="5"/>
      <c r="HS231" s="5"/>
    </row>
    <row r="232" spans="1:227" s="6" customFormat="1">
      <c r="A232" s="84"/>
      <c r="B232" s="83"/>
      <c r="C232" s="74">
        <v>2023</v>
      </c>
      <c r="D232" s="15">
        <f t="shared" si="98"/>
        <v>560</v>
      </c>
      <c r="E232" s="15">
        <v>0</v>
      </c>
      <c r="F232" s="15">
        <v>0</v>
      </c>
      <c r="G232" s="15">
        <v>509.6</v>
      </c>
      <c r="H232" s="15">
        <v>50.4</v>
      </c>
      <c r="I232" s="15">
        <v>0</v>
      </c>
      <c r="J232" s="42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  <c r="EE232" s="5"/>
      <c r="EF232" s="5"/>
      <c r="EG232" s="5"/>
      <c r="EH232" s="5"/>
      <c r="EI232" s="5"/>
      <c r="EJ232" s="5"/>
      <c r="EK232" s="5"/>
      <c r="EL232" s="5"/>
      <c r="EM232" s="5"/>
      <c r="EN232" s="5"/>
      <c r="EO232" s="5"/>
      <c r="EP232" s="5"/>
      <c r="EQ232" s="5"/>
      <c r="ER232" s="5"/>
      <c r="ES232" s="5"/>
      <c r="ET232" s="5"/>
      <c r="EU232" s="5"/>
      <c r="EV232" s="5"/>
      <c r="EW232" s="5"/>
      <c r="EX232" s="5"/>
      <c r="EY232" s="5"/>
      <c r="EZ232" s="5"/>
      <c r="FA232" s="5"/>
      <c r="FB232" s="5"/>
      <c r="FC232" s="5"/>
      <c r="FD232" s="5"/>
      <c r="FE232" s="5"/>
      <c r="FF232" s="5"/>
      <c r="FG232" s="5"/>
      <c r="FH232" s="5"/>
      <c r="FI232" s="5"/>
      <c r="FJ232" s="5"/>
      <c r="FK232" s="5"/>
      <c r="FL232" s="5"/>
      <c r="FM232" s="5"/>
      <c r="FN232" s="5"/>
      <c r="FO232" s="5"/>
      <c r="FP232" s="5"/>
      <c r="FQ232" s="5"/>
      <c r="FR232" s="5"/>
      <c r="FS232" s="5"/>
      <c r="FT232" s="5"/>
      <c r="FU232" s="5"/>
      <c r="FV232" s="5"/>
      <c r="FW232" s="5"/>
      <c r="FX232" s="5"/>
      <c r="FY232" s="5"/>
      <c r="FZ232" s="5"/>
      <c r="GA232" s="5"/>
      <c r="GB232" s="5"/>
      <c r="GC232" s="5"/>
      <c r="GD232" s="5"/>
      <c r="GE232" s="5"/>
      <c r="GF232" s="5"/>
      <c r="GG232" s="5"/>
      <c r="GH232" s="5"/>
      <c r="GI232" s="5"/>
      <c r="GJ232" s="5"/>
      <c r="GK232" s="5"/>
      <c r="GL232" s="5"/>
      <c r="GM232" s="5"/>
      <c r="GN232" s="5"/>
      <c r="GO232" s="5"/>
      <c r="GP232" s="5"/>
      <c r="GQ232" s="5"/>
      <c r="GR232" s="5"/>
      <c r="GS232" s="5"/>
      <c r="GT232" s="5"/>
      <c r="GU232" s="5"/>
      <c r="GV232" s="5"/>
      <c r="GW232" s="5"/>
      <c r="GX232" s="5"/>
      <c r="GY232" s="5"/>
      <c r="GZ232" s="5"/>
      <c r="HA232" s="5"/>
      <c r="HB232" s="5"/>
      <c r="HC232" s="5"/>
      <c r="HD232" s="5"/>
      <c r="HE232" s="5"/>
      <c r="HF232" s="5"/>
      <c r="HG232" s="5"/>
      <c r="HH232" s="5"/>
      <c r="HI232" s="5"/>
      <c r="HJ232" s="5"/>
      <c r="HK232" s="5"/>
      <c r="HL232" s="5"/>
      <c r="HM232" s="5"/>
      <c r="HN232" s="5"/>
      <c r="HO232" s="5"/>
      <c r="HP232" s="5"/>
      <c r="HQ232" s="5"/>
      <c r="HR232" s="5"/>
      <c r="HS232" s="5"/>
    </row>
    <row r="233" spans="1:227" s="6" customFormat="1" ht="30.75" customHeight="1">
      <c r="A233" s="82"/>
      <c r="B233" s="83"/>
      <c r="C233" s="74" t="s">
        <v>16</v>
      </c>
      <c r="D233" s="15">
        <f t="shared" ref="D233:I233" si="99">SUM(D231:D232)</f>
        <v>560</v>
      </c>
      <c r="E233" s="15">
        <f t="shared" si="99"/>
        <v>0</v>
      </c>
      <c r="F233" s="15">
        <f t="shared" si="99"/>
        <v>0</v>
      </c>
      <c r="G233" s="15">
        <f t="shared" si="99"/>
        <v>509.6</v>
      </c>
      <c r="H233" s="15">
        <f t="shared" si="99"/>
        <v>50.4</v>
      </c>
      <c r="I233" s="15">
        <f t="shared" si="99"/>
        <v>0</v>
      </c>
      <c r="J233" s="42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  <c r="EQ233" s="5"/>
      <c r="ER233" s="5"/>
      <c r="ES233" s="5"/>
      <c r="ET233" s="5"/>
      <c r="EU233" s="5"/>
      <c r="EV233" s="5"/>
      <c r="EW233" s="5"/>
      <c r="EX233" s="5"/>
      <c r="EY233" s="5"/>
      <c r="EZ233" s="5"/>
      <c r="FA233" s="5"/>
      <c r="FB233" s="5"/>
      <c r="FC233" s="5"/>
      <c r="FD233" s="5"/>
      <c r="FE233" s="5"/>
      <c r="FF233" s="5"/>
      <c r="FG233" s="5"/>
      <c r="FH233" s="5"/>
      <c r="FI233" s="5"/>
      <c r="FJ233" s="5"/>
      <c r="FK233" s="5"/>
      <c r="FL233" s="5"/>
      <c r="FM233" s="5"/>
      <c r="FN233" s="5"/>
      <c r="FO233" s="5"/>
      <c r="FP233" s="5"/>
      <c r="FQ233" s="5"/>
      <c r="FR233" s="5"/>
      <c r="FS233" s="5"/>
      <c r="FT233" s="5"/>
      <c r="FU233" s="5"/>
      <c r="FV233" s="5"/>
      <c r="FW233" s="5"/>
      <c r="FX233" s="5"/>
      <c r="FY233" s="5"/>
      <c r="FZ233" s="5"/>
      <c r="GA233" s="5"/>
      <c r="GB233" s="5"/>
      <c r="GC233" s="5"/>
      <c r="GD233" s="5"/>
      <c r="GE233" s="5"/>
      <c r="GF233" s="5"/>
      <c r="GG233" s="5"/>
      <c r="GH233" s="5"/>
      <c r="GI233" s="5"/>
      <c r="GJ233" s="5"/>
      <c r="GK233" s="5"/>
      <c r="GL233" s="5"/>
      <c r="GM233" s="5"/>
      <c r="GN233" s="5"/>
      <c r="GO233" s="5"/>
      <c r="GP233" s="5"/>
      <c r="GQ233" s="5"/>
      <c r="GR233" s="5"/>
      <c r="GS233" s="5"/>
      <c r="GT233" s="5"/>
      <c r="GU233" s="5"/>
      <c r="GV233" s="5"/>
      <c r="GW233" s="5"/>
      <c r="GX233" s="5"/>
      <c r="GY233" s="5"/>
      <c r="GZ233" s="5"/>
      <c r="HA233" s="5"/>
      <c r="HB233" s="5"/>
      <c r="HC233" s="5"/>
      <c r="HD233" s="5"/>
      <c r="HE233" s="5"/>
      <c r="HF233" s="5"/>
      <c r="HG233" s="5"/>
      <c r="HH233" s="5"/>
      <c r="HI233" s="5"/>
      <c r="HJ233" s="5"/>
      <c r="HK233" s="5"/>
      <c r="HL233" s="5"/>
      <c r="HM233" s="5"/>
      <c r="HN233" s="5"/>
      <c r="HO233" s="5"/>
      <c r="HP233" s="5"/>
      <c r="HQ233" s="5"/>
      <c r="HR233" s="5"/>
      <c r="HS233" s="5"/>
    </row>
    <row r="234" spans="1:227" s="6" customFormat="1">
      <c r="A234" s="81" t="s">
        <v>41</v>
      </c>
      <c r="B234" s="83"/>
      <c r="C234" s="74">
        <v>2022</v>
      </c>
      <c r="D234" s="15">
        <f t="shared" ref="D234:D237" si="100">SUM(E234:I234)</f>
        <v>0</v>
      </c>
      <c r="E234" s="15">
        <v>0</v>
      </c>
      <c r="F234" s="15">
        <v>0</v>
      </c>
      <c r="G234" s="15">
        <v>0</v>
      </c>
      <c r="H234" s="15">
        <v>0</v>
      </c>
      <c r="I234" s="15">
        <v>0</v>
      </c>
      <c r="J234" s="42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5"/>
      <c r="EJ234" s="5"/>
      <c r="EK234" s="5"/>
      <c r="EL234" s="5"/>
      <c r="EM234" s="5"/>
      <c r="EN234" s="5"/>
      <c r="EO234" s="5"/>
      <c r="EP234" s="5"/>
      <c r="EQ234" s="5"/>
      <c r="ER234" s="5"/>
      <c r="ES234" s="5"/>
      <c r="ET234" s="5"/>
      <c r="EU234" s="5"/>
      <c r="EV234" s="5"/>
      <c r="EW234" s="5"/>
      <c r="EX234" s="5"/>
      <c r="EY234" s="5"/>
      <c r="EZ234" s="5"/>
      <c r="FA234" s="5"/>
      <c r="FB234" s="5"/>
      <c r="FC234" s="5"/>
      <c r="FD234" s="5"/>
      <c r="FE234" s="5"/>
      <c r="FF234" s="5"/>
      <c r="FG234" s="5"/>
      <c r="FH234" s="5"/>
      <c r="FI234" s="5"/>
      <c r="FJ234" s="5"/>
      <c r="FK234" s="5"/>
      <c r="FL234" s="5"/>
      <c r="FM234" s="5"/>
      <c r="FN234" s="5"/>
      <c r="FO234" s="5"/>
      <c r="FP234" s="5"/>
      <c r="FQ234" s="5"/>
      <c r="FR234" s="5"/>
      <c r="FS234" s="5"/>
      <c r="FT234" s="5"/>
      <c r="FU234" s="5"/>
      <c r="FV234" s="5"/>
      <c r="FW234" s="5"/>
      <c r="FX234" s="5"/>
      <c r="FY234" s="5"/>
      <c r="FZ234" s="5"/>
      <c r="GA234" s="5"/>
      <c r="GB234" s="5"/>
      <c r="GC234" s="5"/>
      <c r="GD234" s="5"/>
      <c r="GE234" s="5"/>
      <c r="GF234" s="5"/>
      <c r="GG234" s="5"/>
      <c r="GH234" s="5"/>
      <c r="GI234" s="5"/>
      <c r="GJ234" s="5"/>
      <c r="GK234" s="5"/>
      <c r="GL234" s="5"/>
      <c r="GM234" s="5"/>
      <c r="GN234" s="5"/>
      <c r="GO234" s="5"/>
      <c r="GP234" s="5"/>
      <c r="GQ234" s="5"/>
      <c r="GR234" s="5"/>
      <c r="GS234" s="5"/>
      <c r="GT234" s="5"/>
      <c r="GU234" s="5"/>
      <c r="GV234" s="5"/>
      <c r="GW234" s="5"/>
      <c r="GX234" s="5"/>
      <c r="GY234" s="5"/>
      <c r="GZ234" s="5"/>
      <c r="HA234" s="5"/>
      <c r="HB234" s="5"/>
      <c r="HC234" s="5"/>
      <c r="HD234" s="5"/>
      <c r="HE234" s="5"/>
      <c r="HF234" s="5"/>
      <c r="HG234" s="5"/>
      <c r="HH234" s="5"/>
      <c r="HI234" s="5"/>
      <c r="HJ234" s="5"/>
      <c r="HK234" s="5"/>
      <c r="HL234" s="5"/>
      <c r="HM234" s="5"/>
      <c r="HN234" s="5"/>
      <c r="HO234" s="5"/>
      <c r="HP234" s="5"/>
      <c r="HQ234" s="5"/>
      <c r="HR234" s="5"/>
      <c r="HS234" s="5"/>
    </row>
    <row r="235" spans="1:227" s="6" customFormat="1">
      <c r="A235" s="84"/>
      <c r="B235" s="83"/>
      <c r="C235" s="74">
        <v>2023</v>
      </c>
      <c r="D235" s="15">
        <f t="shared" si="100"/>
        <v>5870.7</v>
      </c>
      <c r="E235" s="15">
        <v>0</v>
      </c>
      <c r="F235" s="15">
        <v>0</v>
      </c>
      <c r="G235" s="15">
        <v>5342.3</v>
      </c>
      <c r="H235" s="15">
        <v>528.4</v>
      </c>
      <c r="I235" s="15">
        <v>0</v>
      </c>
      <c r="J235" s="42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5"/>
      <c r="EJ235" s="5"/>
      <c r="EK235" s="5"/>
      <c r="EL235" s="5"/>
      <c r="EM235" s="5"/>
      <c r="EN235" s="5"/>
      <c r="EO235" s="5"/>
      <c r="EP235" s="5"/>
      <c r="EQ235" s="5"/>
      <c r="ER235" s="5"/>
      <c r="ES235" s="5"/>
      <c r="ET235" s="5"/>
      <c r="EU235" s="5"/>
      <c r="EV235" s="5"/>
      <c r="EW235" s="5"/>
      <c r="EX235" s="5"/>
      <c r="EY235" s="5"/>
      <c r="EZ235" s="5"/>
      <c r="FA235" s="5"/>
      <c r="FB235" s="5"/>
      <c r="FC235" s="5"/>
      <c r="FD235" s="5"/>
      <c r="FE235" s="5"/>
      <c r="FF235" s="5"/>
      <c r="FG235" s="5"/>
      <c r="FH235" s="5"/>
      <c r="FI235" s="5"/>
      <c r="FJ235" s="5"/>
      <c r="FK235" s="5"/>
      <c r="FL235" s="5"/>
      <c r="FM235" s="5"/>
      <c r="FN235" s="5"/>
      <c r="FO235" s="5"/>
      <c r="FP235" s="5"/>
      <c r="FQ235" s="5"/>
      <c r="FR235" s="5"/>
      <c r="FS235" s="5"/>
      <c r="FT235" s="5"/>
      <c r="FU235" s="5"/>
      <c r="FV235" s="5"/>
      <c r="FW235" s="5"/>
      <c r="FX235" s="5"/>
      <c r="FY235" s="5"/>
      <c r="FZ235" s="5"/>
      <c r="GA235" s="5"/>
      <c r="GB235" s="5"/>
      <c r="GC235" s="5"/>
      <c r="GD235" s="5"/>
      <c r="GE235" s="5"/>
      <c r="GF235" s="5"/>
      <c r="GG235" s="5"/>
      <c r="GH235" s="5"/>
      <c r="GI235" s="5"/>
      <c r="GJ235" s="5"/>
      <c r="GK235" s="5"/>
      <c r="GL235" s="5"/>
      <c r="GM235" s="5"/>
      <c r="GN235" s="5"/>
      <c r="GO235" s="5"/>
      <c r="GP235" s="5"/>
      <c r="GQ235" s="5"/>
      <c r="GR235" s="5"/>
      <c r="GS235" s="5"/>
      <c r="GT235" s="5"/>
      <c r="GU235" s="5"/>
      <c r="GV235" s="5"/>
      <c r="GW235" s="5"/>
      <c r="GX235" s="5"/>
      <c r="GY235" s="5"/>
      <c r="GZ235" s="5"/>
      <c r="HA235" s="5"/>
      <c r="HB235" s="5"/>
      <c r="HC235" s="5"/>
      <c r="HD235" s="5"/>
      <c r="HE235" s="5"/>
      <c r="HF235" s="5"/>
      <c r="HG235" s="5"/>
      <c r="HH235" s="5"/>
      <c r="HI235" s="5"/>
      <c r="HJ235" s="5"/>
      <c r="HK235" s="5"/>
      <c r="HL235" s="5"/>
      <c r="HM235" s="5"/>
      <c r="HN235" s="5"/>
      <c r="HO235" s="5"/>
      <c r="HP235" s="5"/>
      <c r="HQ235" s="5"/>
      <c r="HR235" s="5"/>
      <c r="HS235" s="5"/>
    </row>
    <row r="236" spans="1:227" s="6" customFormat="1">
      <c r="A236" s="84"/>
      <c r="B236" s="83"/>
      <c r="C236" s="74">
        <v>2024</v>
      </c>
      <c r="D236" s="15">
        <f t="shared" si="100"/>
        <v>73222.7</v>
      </c>
      <c r="E236" s="15">
        <v>0</v>
      </c>
      <c r="F236" s="15">
        <v>0</v>
      </c>
      <c r="G236" s="15">
        <v>67364.899999999994</v>
      </c>
      <c r="H236" s="15">
        <v>5857.8</v>
      </c>
      <c r="I236" s="15">
        <v>0</v>
      </c>
      <c r="J236" s="42"/>
      <c r="K236" s="53"/>
      <c r="L236" s="53"/>
      <c r="M236" s="53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  <c r="EQ236" s="5"/>
      <c r="ER236" s="5"/>
      <c r="ES236" s="5"/>
      <c r="ET236" s="5"/>
      <c r="EU236" s="5"/>
      <c r="EV236" s="5"/>
      <c r="EW236" s="5"/>
      <c r="EX236" s="5"/>
      <c r="EY236" s="5"/>
      <c r="EZ236" s="5"/>
      <c r="FA236" s="5"/>
      <c r="FB236" s="5"/>
      <c r="FC236" s="5"/>
      <c r="FD236" s="5"/>
      <c r="FE236" s="5"/>
      <c r="FF236" s="5"/>
      <c r="FG236" s="5"/>
      <c r="FH236" s="5"/>
      <c r="FI236" s="5"/>
      <c r="FJ236" s="5"/>
      <c r="FK236" s="5"/>
      <c r="FL236" s="5"/>
      <c r="FM236" s="5"/>
      <c r="FN236" s="5"/>
      <c r="FO236" s="5"/>
      <c r="FP236" s="5"/>
      <c r="FQ236" s="5"/>
      <c r="FR236" s="5"/>
      <c r="FS236" s="5"/>
      <c r="FT236" s="5"/>
      <c r="FU236" s="5"/>
      <c r="FV236" s="5"/>
      <c r="FW236" s="5"/>
      <c r="FX236" s="5"/>
      <c r="FY236" s="5"/>
      <c r="FZ236" s="5"/>
      <c r="GA236" s="5"/>
      <c r="GB236" s="5"/>
      <c r="GC236" s="5"/>
      <c r="GD236" s="5"/>
      <c r="GE236" s="5"/>
      <c r="GF236" s="5"/>
      <c r="GG236" s="5"/>
      <c r="GH236" s="5"/>
      <c r="GI236" s="5"/>
      <c r="GJ236" s="5"/>
      <c r="GK236" s="5"/>
      <c r="GL236" s="5"/>
      <c r="GM236" s="5"/>
      <c r="GN236" s="5"/>
      <c r="GO236" s="5"/>
      <c r="GP236" s="5"/>
      <c r="GQ236" s="5"/>
      <c r="GR236" s="5"/>
      <c r="GS236" s="5"/>
      <c r="GT236" s="5"/>
      <c r="GU236" s="5"/>
      <c r="GV236" s="5"/>
      <c r="GW236" s="5"/>
      <c r="GX236" s="5"/>
      <c r="GY236" s="5"/>
      <c r="GZ236" s="5"/>
      <c r="HA236" s="5"/>
      <c r="HB236" s="5"/>
      <c r="HC236" s="5"/>
      <c r="HD236" s="5"/>
      <c r="HE236" s="5"/>
      <c r="HF236" s="5"/>
      <c r="HG236" s="5"/>
      <c r="HH236" s="5"/>
      <c r="HI236" s="5"/>
      <c r="HJ236" s="5"/>
      <c r="HK236" s="5"/>
      <c r="HL236" s="5"/>
      <c r="HM236" s="5"/>
      <c r="HN236" s="5"/>
      <c r="HO236" s="5"/>
      <c r="HP236" s="5"/>
      <c r="HQ236" s="5"/>
      <c r="HR236" s="5"/>
      <c r="HS236" s="5"/>
    </row>
    <row r="237" spans="1:227" s="6" customFormat="1">
      <c r="A237" s="84"/>
      <c r="B237" s="83"/>
      <c r="C237" s="74">
        <v>2025</v>
      </c>
      <c r="D237" s="15">
        <f t="shared" si="100"/>
        <v>24642.000000000004</v>
      </c>
      <c r="E237" s="15">
        <v>0</v>
      </c>
      <c r="F237" s="15">
        <v>0</v>
      </c>
      <c r="G237" s="15">
        <f>41127.3-19912.3</f>
        <v>21215.000000000004</v>
      </c>
      <c r="H237" s="15">
        <f>3576.5-149.5</f>
        <v>3427</v>
      </c>
      <c r="I237" s="15">
        <v>0</v>
      </c>
      <c r="J237" s="42"/>
      <c r="K237" s="42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  <c r="ET237" s="5"/>
      <c r="EU237" s="5"/>
      <c r="EV237" s="5"/>
      <c r="EW237" s="5"/>
      <c r="EX237" s="5"/>
      <c r="EY237" s="5"/>
      <c r="EZ237" s="5"/>
      <c r="FA237" s="5"/>
      <c r="FB237" s="5"/>
      <c r="FC237" s="5"/>
      <c r="FD237" s="5"/>
      <c r="FE237" s="5"/>
      <c r="FF237" s="5"/>
      <c r="FG237" s="5"/>
      <c r="FH237" s="5"/>
      <c r="FI237" s="5"/>
      <c r="FJ237" s="5"/>
      <c r="FK237" s="5"/>
      <c r="FL237" s="5"/>
      <c r="FM237" s="5"/>
      <c r="FN237" s="5"/>
      <c r="FO237" s="5"/>
      <c r="FP237" s="5"/>
      <c r="FQ237" s="5"/>
      <c r="FR237" s="5"/>
      <c r="FS237" s="5"/>
      <c r="FT237" s="5"/>
      <c r="FU237" s="5"/>
      <c r="FV237" s="5"/>
      <c r="FW237" s="5"/>
      <c r="FX237" s="5"/>
      <c r="FY237" s="5"/>
      <c r="FZ237" s="5"/>
      <c r="GA237" s="5"/>
      <c r="GB237" s="5"/>
      <c r="GC237" s="5"/>
      <c r="GD237" s="5"/>
      <c r="GE237" s="5"/>
      <c r="GF237" s="5"/>
      <c r="GG237" s="5"/>
      <c r="GH237" s="5"/>
      <c r="GI237" s="5"/>
      <c r="GJ237" s="5"/>
      <c r="GK237" s="5"/>
      <c r="GL237" s="5"/>
      <c r="GM237" s="5"/>
      <c r="GN237" s="5"/>
      <c r="GO237" s="5"/>
      <c r="GP237" s="5"/>
      <c r="GQ237" s="5"/>
      <c r="GR237" s="5"/>
      <c r="GS237" s="5"/>
      <c r="GT237" s="5"/>
      <c r="GU237" s="5"/>
      <c r="GV237" s="5"/>
      <c r="GW237" s="5"/>
      <c r="GX237" s="5"/>
      <c r="GY237" s="5"/>
      <c r="GZ237" s="5"/>
      <c r="HA237" s="5"/>
      <c r="HB237" s="5"/>
      <c r="HC237" s="5"/>
      <c r="HD237" s="5"/>
      <c r="HE237" s="5"/>
      <c r="HF237" s="5"/>
      <c r="HG237" s="5"/>
      <c r="HH237" s="5"/>
      <c r="HI237" s="5"/>
      <c r="HJ237" s="5"/>
      <c r="HK237" s="5"/>
      <c r="HL237" s="5"/>
      <c r="HM237" s="5"/>
      <c r="HN237" s="5"/>
      <c r="HO237" s="5"/>
      <c r="HP237" s="5"/>
      <c r="HQ237" s="5"/>
      <c r="HR237" s="5"/>
      <c r="HS237" s="5"/>
    </row>
    <row r="238" spans="1:227" s="6" customFormat="1">
      <c r="A238" s="84"/>
      <c r="B238" s="83"/>
      <c r="C238" s="74">
        <v>2026</v>
      </c>
      <c r="D238" s="15">
        <f>SUM(E238:I238)</f>
        <v>21328</v>
      </c>
      <c r="E238" s="15">
        <v>0</v>
      </c>
      <c r="F238" s="15">
        <v>0</v>
      </c>
      <c r="G238" s="15">
        <v>19621.7</v>
      </c>
      <c r="H238" s="15">
        <v>1706.3</v>
      </c>
      <c r="I238" s="15">
        <v>0</v>
      </c>
      <c r="J238" s="42"/>
      <c r="K238" s="42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5"/>
      <c r="EJ238" s="5"/>
      <c r="EK238" s="5"/>
      <c r="EL238" s="5"/>
      <c r="EM238" s="5"/>
      <c r="EN238" s="5"/>
      <c r="EO238" s="5"/>
      <c r="EP238" s="5"/>
      <c r="EQ238" s="5"/>
      <c r="ER238" s="5"/>
      <c r="ES238" s="5"/>
      <c r="ET238" s="5"/>
      <c r="EU238" s="5"/>
      <c r="EV238" s="5"/>
      <c r="EW238" s="5"/>
      <c r="EX238" s="5"/>
      <c r="EY238" s="5"/>
      <c r="EZ238" s="5"/>
      <c r="FA238" s="5"/>
      <c r="FB238" s="5"/>
      <c r="FC238" s="5"/>
      <c r="FD238" s="5"/>
      <c r="FE238" s="5"/>
      <c r="FF238" s="5"/>
      <c r="FG238" s="5"/>
      <c r="FH238" s="5"/>
      <c r="FI238" s="5"/>
      <c r="FJ238" s="5"/>
      <c r="FK238" s="5"/>
      <c r="FL238" s="5"/>
      <c r="FM238" s="5"/>
      <c r="FN238" s="5"/>
      <c r="FO238" s="5"/>
      <c r="FP238" s="5"/>
      <c r="FQ238" s="5"/>
      <c r="FR238" s="5"/>
      <c r="FS238" s="5"/>
      <c r="FT238" s="5"/>
      <c r="FU238" s="5"/>
      <c r="FV238" s="5"/>
      <c r="FW238" s="5"/>
      <c r="FX238" s="5"/>
      <c r="FY238" s="5"/>
      <c r="FZ238" s="5"/>
      <c r="GA238" s="5"/>
      <c r="GB238" s="5"/>
      <c r="GC238" s="5"/>
      <c r="GD238" s="5"/>
      <c r="GE238" s="5"/>
      <c r="GF238" s="5"/>
      <c r="GG238" s="5"/>
      <c r="GH238" s="5"/>
      <c r="GI238" s="5"/>
      <c r="GJ238" s="5"/>
      <c r="GK238" s="5"/>
      <c r="GL238" s="5"/>
      <c r="GM238" s="5"/>
      <c r="GN238" s="5"/>
      <c r="GO238" s="5"/>
      <c r="GP238" s="5"/>
      <c r="GQ238" s="5"/>
      <c r="GR238" s="5"/>
      <c r="GS238" s="5"/>
      <c r="GT238" s="5"/>
      <c r="GU238" s="5"/>
      <c r="GV238" s="5"/>
      <c r="GW238" s="5"/>
      <c r="GX238" s="5"/>
      <c r="GY238" s="5"/>
      <c r="GZ238" s="5"/>
      <c r="HA238" s="5"/>
      <c r="HB238" s="5"/>
      <c r="HC238" s="5"/>
      <c r="HD238" s="5"/>
      <c r="HE238" s="5"/>
      <c r="HF238" s="5"/>
      <c r="HG238" s="5"/>
      <c r="HH238" s="5"/>
      <c r="HI238" s="5"/>
      <c r="HJ238" s="5"/>
      <c r="HK238" s="5"/>
      <c r="HL238" s="5"/>
      <c r="HM238" s="5"/>
      <c r="HN238" s="5"/>
      <c r="HO238" s="5"/>
      <c r="HP238" s="5"/>
      <c r="HQ238" s="5"/>
      <c r="HR238" s="5"/>
      <c r="HS238" s="5"/>
    </row>
    <row r="239" spans="1:227" s="6" customFormat="1">
      <c r="A239" s="82"/>
      <c r="B239" s="83"/>
      <c r="C239" s="74" t="s">
        <v>16</v>
      </c>
      <c r="D239" s="15">
        <f>SUM(D234:D238)</f>
        <v>125063.4</v>
      </c>
      <c r="E239" s="15">
        <f t="shared" ref="E239:H239" si="101">SUM(E234:E238)</f>
        <v>0</v>
      </c>
      <c r="F239" s="15">
        <f t="shared" si="101"/>
        <v>0</v>
      </c>
      <c r="G239" s="15">
        <f t="shared" si="101"/>
        <v>113543.9</v>
      </c>
      <c r="H239" s="15">
        <f t="shared" si="101"/>
        <v>11519.5</v>
      </c>
      <c r="I239" s="15">
        <f>SUM(I234:I238)</f>
        <v>0</v>
      </c>
      <c r="J239" s="42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  <c r="EM239" s="5"/>
      <c r="EN239" s="5"/>
      <c r="EO239" s="5"/>
      <c r="EP239" s="5"/>
      <c r="EQ239" s="5"/>
      <c r="ER239" s="5"/>
      <c r="ES239" s="5"/>
      <c r="ET239" s="5"/>
      <c r="EU239" s="5"/>
      <c r="EV239" s="5"/>
      <c r="EW239" s="5"/>
      <c r="EX239" s="5"/>
      <c r="EY239" s="5"/>
      <c r="EZ239" s="5"/>
      <c r="FA239" s="5"/>
      <c r="FB239" s="5"/>
      <c r="FC239" s="5"/>
      <c r="FD239" s="5"/>
      <c r="FE239" s="5"/>
      <c r="FF239" s="5"/>
      <c r="FG239" s="5"/>
      <c r="FH239" s="5"/>
      <c r="FI239" s="5"/>
      <c r="FJ239" s="5"/>
      <c r="FK239" s="5"/>
      <c r="FL239" s="5"/>
      <c r="FM239" s="5"/>
      <c r="FN239" s="5"/>
      <c r="FO239" s="5"/>
      <c r="FP239" s="5"/>
      <c r="FQ239" s="5"/>
      <c r="FR239" s="5"/>
      <c r="FS239" s="5"/>
      <c r="FT239" s="5"/>
      <c r="FU239" s="5"/>
      <c r="FV239" s="5"/>
      <c r="FW239" s="5"/>
      <c r="FX239" s="5"/>
      <c r="FY239" s="5"/>
      <c r="FZ239" s="5"/>
      <c r="GA239" s="5"/>
      <c r="GB239" s="5"/>
      <c r="GC239" s="5"/>
      <c r="GD239" s="5"/>
      <c r="GE239" s="5"/>
      <c r="GF239" s="5"/>
      <c r="GG239" s="5"/>
      <c r="GH239" s="5"/>
      <c r="GI239" s="5"/>
      <c r="GJ239" s="5"/>
      <c r="GK239" s="5"/>
      <c r="GL239" s="5"/>
      <c r="GM239" s="5"/>
      <c r="GN239" s="5"/>
      <c r="GO239" s="5"/>
      <c r="GP239" s="5"/>
      <c r="GQ239" s="5"/>
      <c r="GR239" s="5"/>
      <c r="GS239" s="5"/>
      <c r="GT239" s="5"/>
      <c r="GU239" s="5"/>
      <c r="GV239" s="5"/>
      <c r="GW239" s="5"/>
      <c r="GX239" s="5"/>
      <c r="GY239" s="5"/>
      <c r="GZ239" s="5"/>
      <c r="HA239" s="5"/>
      <c r="HB239" s="5"/>
      <c r="HC239" s="5"/>
      <c r="HD239" s="5"/>
      <c r="HE239" s="5"/>
      <c r="HF239" s="5"/>
      <c r="HG239" s="5"/>
      <c r="HH239" s="5"/>
      <c r="HI239" s="5"/>
      <c r="HJ239" s="5"/>
      <c r="HK239" s="5"/>
      <c r="HL239" s="5"/>
      <c r="HM239" s="5"/>
      <c r="HN239" s="5"/>
      <c r="HO239" s="5"/>
      <c r="HP239" s="5"/>
      <c r="HQ239" s="5"/>
      <c r="HR239" s="5"/>
      <c r="HS239" s="5"/>
    </row>
    <row r="240" spans="1:227" s="6" customFormat="1" ht="18.75" customHeight="1">
      <c r="A240" s="81" t="s">
        <v>42</v>
      </c>
      <c r="B240" s="83"/>
      <c r="C240" s="74">
        <v>2022</v>
      </c>
      <c r="D240" s="15">
        <f t="shared" ref="D240:D243" si="102">SUM(E240:I240)</f>
        <v>0</v>
      </c>
      <c r="E240" s="15">
        <v>0</v>
      </c>
      <c r="F240" s="15">
        <v>0</v>
      </c>
      <c r="G240" s="15">
        <v>0</v>
      </c>
      <c r="H240" s="15">
        <v>0</v>
      </c>
      <c r="I240" s="15">
        <v>0</v>
      </c>
      <c r="J240" s="42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  <c r="EM240" s="5"/>
      <c r="EN240" s="5"/>
      <c r="EO240" s="5"/>
      <c r="EP240" s="5"/>
      <c r="EQ240" s="5"/>
      <c r="ER240" s="5"/>
      <c r="ES240" s="5"/>
      <c r="ET240" s="5"/>
      <c r="EU240" s="5"/>
      <c r="EV240" s="5"/>
      <c r="EW240" s="5"/>
      <c r="EX240" s="5"/>
      <c r="EY240" s="5"/>
      <c r="EZ240" s="5"/>
      <c r="FA240" s="5"/>
      <c r="FB240" s="5"/>
      <c r="FC240" s="5"/>
      <c r="FD240" s="5"/>
      <c r="FE240" s="5"/>
      <c r="FF240" s="5"/>
      <c r="FG240" s="5"/>
      <c r="FH240" s="5"/>
      <c r="FI240" s="5"/>
      <c r="FJ240" s="5"/>
      <c r="FK240" s="5"/>
      <c r="FL240" s="5"/>
      <c r="FM240" s="5"/>
      <c r="FN240" s="5"/>
      <c r="FO240" s="5"/>
      <c r="FP240" s="5"/>
      <c r="FQ240" s="5"/>
      <c r="FR240" s="5"/>
      <c r="FS240" s="5"/>
      <c r="FT240" s="5"/>
      <c r="FU240" s="5"/>
      <c r="FV240" s="5"/>
      <c r="FW240" s="5"/>
      <c r="FX240" s="5"/>
      <c r="FY240" s="5"/>
      <c r="FZ240" s="5"/>
      <c r="GA240" s="5"/>
      <c r="GB240" s="5"/>
      <c r="GC240" s="5"/>
      <c r="GD240" s="5"/>
      <c r="GE240" s="5"/>
      <c r="GF240" s="5"/>
      <c r="GG240" s="5"/>
      <c r="GH240" s="5"/>
      <c r="GI240" s="5"/>
      <c r="GJ240" s="5"/>
      <c r="GK240" s="5"/>
      <c r="GL240" s="5"/>
      <c r="GM240" s="5"/>
      <c r="GN240" s="5"/>
      <c r="GO240" s="5"/>
      <c r="GP240" s="5"/>
      <c r="GQ240" s="5"/>
      <c r="GR240" s="5"/>
      <c r="GS240" s="5"/>
      <c r="GT240" s="5"/>
      <c r="GU240" s="5"/>
      <c r="GV240" s="5"/>
      <c r="GW240" s="5"/>
      <c r="GX240" s="5"/>
      <c r="GY240" s="5"/>
      <c r="GZ240" s="5"/>
      <c r="HA240" s="5"/>
      <c r="HB240" s="5"/>
      <c r="HC240" s="5"/>
      <c r="HD240" s="5"/>
      <c r="HE240" s="5"/>
      <c r="HF240" s="5"/>
      <c r="HG240" s="5"/>
      <c r="HH240" s="5"/>
      <c r="HI240" s="5"/>
      <c r="HJ240" s="5"/>
      <c r="HK240" s="5"/>
      <c r="HL240" s="5"/>
      <c r="HM240" s="5"/>
      <c r="HN240" s="5"/>
      <c r="HO240" s="5"/>
      <c r="HP240" s="5"/>
      <c r="HQ240" s="5"/>
      <c r="HR240" s="5"/>
      <c r="HS240" s="5"/>
    </row>
    <row r="241" spans="1:227" s="6" customFormat="1">
      <c r="A241" s="84"/>
      <c r="B241" s="83"/>
      <c r="C241" s="74">
        <v>2023</v>
      </c>
      <c r="D241" s="15">
        <f t="shared" si="102"/>
        <v>6289</v>
      </c>
      <c r="E241" s="15">
        <v>0</v>
      </c>
      <c r="F241" s="15">
        <v>0</v>
      </c>
      <c r="G241" s="15">
        <v>6289</v>
      </c>
      <c r="H241" s="15">
        <v>0</v>
      </c>
      <c r="I241" s="15">
        <v>0</v>
      </c>
      <c r="J241" s="42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  <c r="ET241" s="5"/>
      <c r="EU241" s="5"/>
      <c r="EV241" s="5"/>
      <c r="EW241" s="5"/>
      <c r="EX241" s="5"/>
      <c r="EY241" s="5"/>
      <c r="EZ241" s="5"/>
      <c r="FA241" s="5"/>
      <c r="FB241" s="5"/>
      <c r="FC241" s="5"/>
      <c r="FD241" s="5"/>
      <c r="FE241" s="5"/>
      <c r="FF241" s="5"/>
      <c r="FG241" s="5"/>
      <c r="FH241" s="5"/>
      <c r="FI241" s="5"/>
      <c r="FJ241" s="5"/>
      <c r="FK241" s="5"/>
      <c r="FL241" s="5"/>
      <c r="FM241" s="5"/>
      <c r="FN241" s="5"/>
      <c r="FO241" s="5"/>
      <c r="FP241" s="5"/>
      <c r="FQ241" s="5"/>
      <c r="FR241" s="5"/>
      <c r="FS241" s="5"/>
      <c r="FT241" s="5"/>
      <c r="FU241" s="5"/>
      <c r="FV241" s="5"/>
      <c r="FW241" s="5"/>
      <c r="FX241" s="5"/>
      <c r="FY241" s="5"/>
      <c r="FZ241" s="5"/>
      <c r="GA241" s="5"/>
      <c r="GB241" s="5"/>
      <c r="GC241" s="5"/>
      <c r="GD241" s="5"/>
      <c r="GE241" s="5"/>
      <c r="GF241" s="5"/>
      <c r="GG241" s="5"/>
      <c r="GH241" s="5"/>
      <c r="GI241" s="5"/>
      <c r="GJ241" s="5"/>
      <c r="GK241" s="5"/>
      <c r="GL241" s="5"/>
      <c r="GM241" s="5"/>
      <c r="GN241" s="5"/>
      <c r="GO241" s="5"/>
      <c r="GP241" s="5"/>
      <c r="GQ241" s="5"/>
      <c r="GR241" s="5"/>
      <c r="GS241" s="5"/>
      <c r="GT241" s="5"/>
      <c r="GU241" s="5"/>
      <c r="GV241" s="5"/>
      <c r="GW241" s="5"/>
      <c r="GX241" s="5"/>
      <c r="GY241" s="5"/>
      <c r="GZ241" s="5"/>
      <c r="HA241" s="5"/>
      <c r="HB241" s="5"/>
      <c r="HC241" s="5"/>
      <c r="HD241" s="5"/>
      <c r="HE241" s="5"/>
      <c r="HF241" s="5"/>
      <c r="HG241" s="5"/>
      <c r="HH241" s="5"/>
      <c r="HI241" s="5"/>
      <c r="HJ241" s="5"/>
      <c r="HK241" s="5"/>
      <c r="HL241" s="5"/>
      <c r="HM241" s="5"/>
      <c r="HN241" s="5"/>
      <c r="HO241" s="5"/>
      <c r="HP241" s="5"/>
      <c r="HQ241" s="5"/>
      <c r="HR241" s="5"/>
      <c r="HS241" s="5"/>
    </row>
    <row r="242" spans="1:227" s="6" customFormat="1">
      <c r="A242" s="84"/>
      <c r="B242" s="83"/>
      <c r="C242" s="74">
        <v>2024</v>
      </c>
      <c r="D242" s="15">
        <f t="shared" si="102"/>
        <v>8888.7999999999993</v>
      </c>
      <c r="E242" s="15">
        <v>0</v>
      </c>
      <c r="F242" s="15">
        <v>0</v>
      </c>
      <c r="G242" s="15">
        <v>8888.7999999999993</v>
      </c>
      <c r="H242" s="15">
        <v>0</v>
      </c>
      <c r="I242" s="15">
        <v>0</v>
      </c>
      <c r="J242" s="42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  <c r="ET242" s="5"/>
      <c r="EU242" s="5"/>
      <c r="EV242" s="5"/>
      <c r="EW242" s="5"/>
      <c r="EX242" s="5"/>
      <c r="EY242" s="5"/>
      <c r="EZ242" s="5"/>
      <c r="FA242" s="5"/>
      <c r="FB242" s="5"/>
      <c r="FC242" s="5"/>
      <c r="FD242" s="5"/>
      <c r="FE242" s="5"/>
      <c r="FF242" s="5"/>
      <c r="FG242" s="5"/>
      <c r="FH242" s="5"/>
      <c r="FI242" s="5"/>
      <c r="FJ242" s="5"/>
      <c r="FK242" s="5"/>
      <c r="FL242" s="5"/>
      <c r="FM242" s="5"/>
      <c r="FN242" s="5"/>
      <c r="FO242" s="5"/>
      <c r="FP242" s="5"/>
      <c r="FQ242" s="5"/>
      <c r="FR242" s="5"/>
      <c r="FS242" s="5"/>
      <c r="FT242" s="5"/>
      <c r="FU242" s="5"/>
      <c r="FV242" s="5"/>
      <c r="FW242" s="5"/>
      <c r="FX242" s="5"/>
      <c r="FY242" s="5"/>
      <c r="FZ242" s="5"/>
      <c r="GA242" s="5"/>
      <c r="GB242" s="5"/>
      <c r="GC242" s="5"/>
      <c r="GD242" s="5"/>
      <c r="GE242" s="5"/>
      <c r="GF242" s="5"/>
      <c r="GG242" s="5"/>
      <c r="GH242" s="5"/>
      <c r="GI242" s="5"/>
      <c r="GJ242" s="5"/>
      <c r="GK242" s="5"/>
      <c r="GL242" s="5"/>
      <c r="GM242" s="5"/>
      <c r="GN242" s="5"/>
      <c r="GO242" s="5"/>
      <c r="GP242" s="5"/>
      <c r="GQ242" s="5"/>
      <c r="GR242" s="5"/>
      <c r="GS242" s="5"/>
      <c r="GT242" s="5"/>
      <c r="GU242" s="5"/>
      <c r="GV242" s="5"/>
      <c r="GW242" s="5"/>
      <c r="GX242" s="5"/>
      <c r="GY242" s="5"/>
      <c r="GZ242" s="5"/>
      <c r="HA242" s="5"/>
      <c r="HB242" s="5"/>
      <c r="HC242" s="5"/>
      <c r="HD242" s="5"/>
      <c r="HE242" s="5"/>
      <c r="HF242" s="5"/>
      <c r="HG242" s="5"/>
      <c r="HH242" s="5"/>
      <c r="HI242" s="5"/>
      <c r="HJ242" s="5"/>
      <c r="HK242" s="5"/>
      <c r="HL242" s="5"/>
      <c r="HM242" s="5"/>
      <c r="HN242" s="5"/>
      <c r="HO242" s="5"/>
      <c r="HP242" s="5"/>
      <c r="HQ242" s="5"/>
      <c r="HR242" s="5"/>
      <c r="HS242" s="5"/>
    </row>
    <row r="243" spans="1:227" s="6" customFormat="1" ht="18" customHeight="1">
      <c r="A243" s="84"/>
      <c r="B243" s="83"/>
      <c r="C243" s="74">
        <v>2025</v>
      </c>
      <c r="D243" s="15">
        <f t="shared" si="102"/>
        <v>5994.2999999999993</v>
      </c>
      <c r="E243" s="15">
        <v>0</v>
      </c>
      <c r="F243" s="15">
        <v>0</v>
      </c>
      <c r="G243" s="15">
        <f>5994.4-0.1</f>
        <v>5994.2999999999993</v>
      </c>
      <c r="H243" s="15">
        <v>0</v>
      </c>
      <c r="I243" s="15">
        <v>0</v>
      </c>
      <c r="J243" s="42"/>
      <c r="K243" s="42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  <c r="ET243" s="5"/>
      <c r="EU243" s="5"/>
      <c r="EV243" s="5"/>
      <c r="EW243" s="5"/>
      <c r="EX243" s="5"/>
      <c r="EY243" s="5"/>
      <c r="EZ243" s="5"/>
      <c r="FA243" s="5"/>
      <c r="FB243" s="5"/>
      <c r="FC243" s="5"/>
      <c r="FD243" s="5"/>
      <c r="FE243" s="5"/>
      <c r="FF243" s="5"/>
      <c r="FG243" s="5"/>
      <c r="FH243" s="5"/>
      <c r="FI243" s="5"/>
      <c r="FJ243" s="5"/>
      <c r="FK243" s="5"/>
      <c r="FL243" s="5"/>
      <c r="FM243" s="5"/>
      <c r="FN243" s="5"/>
      <c r="FO243" s="5"/>
      <c r="FP243" s="5"/>
      <c r="FQ243" s="5"/>
      <c r="FR243" s="5"/>
      <c r="FS243" s="5"/>
      <c r="FT243" s="5"/>
      <c r="FU243" s="5"/>
      <c r="FV243" s="5"/>
      <c r="FW243" s="5"/>
      <c r="FX243" s="5"/>
      <c r="FY243" s="5"/>
      <c r="FZ243" s="5"/>
      <c r="GA243" s="5"/>
      <c r="GB243" s="5"/>
      <c r="GC243" s="5"/>
      <c r="GD243" s="5"/>
      <c r="GE243" s="5"/>
      <c r="GF243" s="5"/>
      <c r="GG243" s="5"/>
      <c r="GH243" s="5"/>
      <c r="GI243" s="5"/>
      <c r="GJ243" s="5"/>
      <c r="GK243" s="5"/>
      <c r="GL243" s="5"/>
      <c r="GM243" s="5"/>
      <c r="GN243" s="5"/>
      <c r="GO243" s="5"/>
      <c r="GP243" s="5"/>
      <c r="GQ243" s="5"/>
      <c r="GR243" s="5"/>
      <c r="GS243" s="5"/>
      <c r="GT243" s="5"/>
      <c r="GU243" s="5"/>
      <c r="GV243" s="5"/>
      <c r="GW243" s="5"/>
      <c r="GX243" s="5"/>
      <c r="GY243" s="5"/>
      <c r="GZ243" s="5"/>
      <c r="HA243" s="5"/>
      <c r="HB243" s="5"/>
      <c r="HC243" s="5"/>
      <c r="HD243" s="5"/>
      <c r="HE243" s="5"/>
      <c r="HF243" s="5"/>
      <c r="HG243" s="5"/>
      <c r="HH243" s="5"/>
      <c r="HI243" s="5"/>
      <c r="HJ243" s="5"/>
      <c r="HK243" s="5"/>
      <c r="HL243" s="5"/>
      <c r="HM243" s="5"/>
      <c r="HN243" s="5"/>
      <c r="HO243" s="5"/>
      <c r="HP243" s="5"/>
      <c r="HQ243" s="5"/>
      <c r="HR243" s="5"/>
      <c r="HS243" s="5"/>
    </row>
    <row r="244" spans="1:227" s="6" customFormat="1">
      <c r="A244" s="82"/>
      <c r="B244" s="83"/>
      <c r="C244" s="74" t="s">
        <v>16</v>
      </c>
      <c r="D244" s="15">
        <f t="shared" ref="D244:I244" si="103">SUM(D240:D243)</f>
        <v>21172.1</v>
      </c>
      <c r="E244" s="15">
        <f t="shared" si="103"/>
        <v>0</v>
      </c>
      <c r="F244" s="15">
        <f t="shared" si="103"/>
        <v>0</v>
      </c>
      <c r="G244" s="15">
        <f t="shared" si="103"/>
        <v>21172.1</v>
      </c>
      <c r="H244" s="15">
        <f t="shared" si="103"/>
        <v>0</v>
      </c>
      <c r="I244" s="15">
        <f t="shared" si="103"/>
        <v>0</v>
      </c>
      <c r="J244" s="42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5"/>
      <c r="EY244" s="5"/>
      <c r="EZ244" s="5"/>
      <c r="FA244" s="5"/>
      <c r="FB244" s="5"/>
      <c r="FC244" s="5"/>
      <c r="FD244" s="5"/>
      <c r="FE244" s="5"/>
      <c r="FF244" s="5"/>
      <c r="FG244" s="5"/>
      <c r="FH244" s="5"/>
      <c r="FI244" s="5"/>
      <c r="FJ244" s="5"/>
      <c r="FK244" s="5"/>
      <c r="FL244" s="5"/>
      <c r="FM244" s="5"/>
      <c r="FN244" s="5"/>
      <c r="FO244" s="5"/>
      <c r="FP244" s="5"/>
      <c r="FQ244" s="5"/>
      <c r="FR244" s="5"/>
      <c r="FS244" s="5"/>
      <c r="FT244" s="5"/>
      <c r="FU244" s="5"/>
      <c r="FV244" s="5"/>
      <c r="FW244" s="5"/>
      <c r="FX244" s="5"/>
      <c r="FY244" s="5"/>
      <c r="FZ244" s="5"/>
      <c r="GA244" s="5"/>
      <c r="GB244" s="5"/>
      <c r="GC244" s="5"/>
      <c r="GD244" s="5"/>
      <c r="GE244" s="5"/>
      <c r="GF244" s="5"/>
      <c r="GG244" s="5"/>
      <c r="GH244" s="5"/>
      <c r="GI244" s="5"/>
      <c r="GJ244" s="5"/>
      <c r="GK244" s="5"/>
      <c r="GL244" s="5"/>
      <c r="GM244" s="5"/>
      <c r="GN244" s="5"/>
      <c r="GO244" s="5"/>
      <c r="GP244" s="5"/>
      <c r="GQ244" s="5"/>
      <c r="GR244" s="5"/>
      <c r="GS244" s="5"/>
      <c r="GT244" s="5"/>
      <c r="GU244" s="5"/>
      <c r="GV244" s="5"/>
      <c r="GW244" s="5"/>
      <c r="GX244" s="5"/>
      <c r="GY244" s="5"/>
      <c r="GZ244" s="5"/>
      <c r="HA244" s="5"/>
      <c r="HB244" s="5"/>
      <c r="HC244" s="5"/>
      <c r="HD244" s="5"/>
      <c r="HE244" s="5"/>
      <c r="HF244" s="5"/>
      <c r="HG244" s="5"/>
      <c r="HH244" s="5"/>
      <c r="HI244" s="5"/>
      <c r="HJ244" s="5"/>
      <c r="HK244" s="5"/>
      <c r="HL244" s="5"/>
      <c r="HM244" s="5"/>
      <c r="HN244" s="5"/>
      <c r="HO244" s="5"/>
      <c r="HP244" s="5"/>
      <c r="HQ244" s="5"/>
      <c r="HR244" s="5"/>
      <c r="HS244" s="5"/>
    </row>
    <row r="245" spans="1:227" s="6" customFormat="1" ht="36" customHeight="1">
      <c r="A245" s="81" t="s">
        <v>83</v>
      </c>
      <c r="B245" s="83"/>
      <c r="C245" s="74">
        <v>2025</v>
      </c>
      <c r="D245" s="15">
        <f t="shared" ref="D245" si="104">SUM(E245:I245)</f>
        <v>0</v>
      </c>
      <c r="E245" s="15">
        <v>0</v>
      </c>
      <c r="F245" s="15">
        <v>0</v>
      </c>
      <c r="G245" s="15">
        <f>698.4-698.4</f>
        <v>0</v>
      </c>
      <c r="H245" s="15">
        <v>0</v>
      </c>
      <c r="I245" s="15">
        <v>0</v>
      </c>
      <c r="J245" s="42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  <c r="FC245" s="5"/>
      <c r="FD245" s="5"/>
      <c r="FE245" s="5"/>
      <c r="FF245" s="5"/>
      <c r="FG245" s="5"/>
      <c r="FH245" s="5"/>
      <c r="FI245" s="5"/>
      <c r="FJ245" s="5"/>
      <c r="FK245" s="5"/>
      <c r="FL245" s="5"/>
      <c r="FM245" s="5"/>
      <c r="FN245" s="5"/>
      <c r="FO245" s="5"/>
      <c r="FP245" s="5"/>
      <c r="FQ245" s="5"/>
      <c r="FR245" s="5"/>
      <c r="FS245" s="5"/>
      <c r="FT245" s="5"/>
      <c r="FU245" s="5"/>
      <c r="FV245" s="5"/>
      <c r="FW245" s="5"/>
      <c r="FX245" s="5"/>
      <c r="FY245" s="5"/>
      <c r="FZ245" s="5"/>
      <c r="GA245" s="5"/>
      <c r="GB245" s="5"/>
      <c r="GC245" s="5"/>
      <c r="GD245" s="5"/>
      <c r="GE245" s="5"/>
      <c r="GF245" s="5"/>
      <c r="GG245" s="5"/>
      <c r="GH245" s="5"/>
      <c r="GI245" s="5"/>
      <c r="GJ245" s="5"/>
      <c r="GK245" s="5"/>
      <c r="GL245" s="5"/>
      <c r="GM245" s="5"/>
      <c r="GN245" s="5"/>
      <c r="GO245" s="5"/>
      <c r="GP245" s="5"/>
      <c r="GQ245" s="5"/>
      <c r="GR245" s="5"/>
      <c r="GS245" s="5"/>
      <c r="GT245" s="5"/>
      <c r="GU245" s="5"/>
      <c r="GV245" s="5"/>
      <c r="GW245" s="5"/>
      <c r="GX245" s="5"/>
      <c r="GY245" s="5"/>
      <c r="GZ245" s="5"/>
      <c r="HA245" s="5"/>
      <c r="HB245" s="5"/>
      <c r="HC245" s="5"/>
      <c r="HD245" s="5"/>
      <c r="HE245" s="5"/>
      <c r="HF245" s="5"/>
      <c r="HG245" s="5"/>
      <c r="HH245" s="5"/>
      <c r="HI245" s="5"/>
      <c r="HJ245" s="5"/>
      <c r="HK245" s="5"/>
      <c r="HL245" s="5"/>
      <c r="HM245" s="5"/>
      <c r="HN245" s="5"/>
      <c r="HO245" s="5"/>
      <c r="HP245" s="5"/>
      <c r="HQ245" s="5"/>
      <c r="HR245" s="5"/>
      <c r="HS245" s="5"/>
    </row>
    <row r="246" spans="1:227" s="65" customFormat="1" ht="36" customHeight="1">
      <c r="A246" s="84"/>
      <c r="B246" s="83"/>
      <c r="C246" s="74">
        <v>2026</v>
      </c>
      <c r="D246" s="15">
        <f>SUM(E246:I246)</f>
        <v>0</v>
      </c>
      <c r="E246" s="15">
        <v>0</v>
      </c>
      <c r="F246" s="15">
        <v>0</v>
      </c>
      <c r="G246" s="15">
        <v>0</v>
      </c>
      <c r="H246" s="15">
        <v>0</v>
      </c>
      <c r="I246" s="15">
        <v>0</v>
      </c>
      <c r="J246" s="42"/>
      <c r="K246" s="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66"/>
      <c r="AH246" s="66"/>
      <c r="AI246" s="66"/>
      <c r="AJ246" s="66"/>
      <c r="AK246" s="66"/>
      <c r="AL246" s="66"/>
      <c r="AM246" s="66"/>
      <c r="AN246" s="66"/>
      <c r="AO246" s="66"/>
      <c r="AP246" s="66"/>
      <c r="AQ246" s="66"/>
      <c r="AR246" s="66"/>
      <c r="AS246" s="66"/>
      <c r="AT246" s="66"/>
      <c r="AU246" s="66"/>
      <c r="AV246" s="66"/>
      <c r="AW246" s="66"/>
      <c r="AX246" s="66"/>
      <c r="AY246" s="66"/>
      <c r="AZ246" s="66"/>
      <c r="BA246" s="66"/>
      <c r="BB246" s="66"/>
      <c r="BC246" s="66"/>
      <c r="BD246" s="66"/>
      <c r="BE246" s="66"/>
      <c r="BF246" s="66"/>
      <c r="BG246" s="66"/>
      <c r="BH246" s="66"/>
      <c r="BI246" s="66"/>
      <c r="BJ246" s="66"/>
      <c r="BK246" s="66"/>
      <c r="BL246" s="66"/>
      <c r="BM246" s="66"/>
      <c r="BN246" s="66"/>
      <c r="BO246" s="66"/>
      <c r="BP246" s="66"/>
      <c r="BQ246" s="66"/>
      <c r="BR246" s="66"/>
      <c r="BS246" s="66"/>
      <c r="BT246" s="66"/>
      <c r="BU246" s="66"/>
      <c r="BV246" s="66"/>
      <c r="BW246" s="66"/>
      <c r="BX246" s="66"/>
      <c r="BY246" s="66"/>
      <c r="BZ246" s="66"/>
      <c r="CA246" s="66"/>
      <c r="CB246" s="66"/>
      <c r="CC246" s="66"/>
      <c r="CD246" s="66"/>
      <c r="CE246" s="66"/>
      <c r="CF246" s="66"/>
      <c r="CG246" s="66"/>
      <c r="CH246" s="66"/>
      <c r="CI246" s="66"/>
      <c r="CJ246" s="66"/>
      <c r="CK246" s="66"/>
      <c r="CL246" s="66"/>
      <c r="CM246" s="66"/>
      <c r="CN246" s="66"/>
      <c r="CO246" s="66"/>
      <c r="CP246" s="66"/>
      <c r="CQ246" s="66"/>
      <c r="CR246" s="66"/>
      <c r="CS246" s="66"/>
      <c r="CT246" s="66"/>
      <c r="CU246" s="66"/>
      <c r="CV246" s="66"/>
      <c r="CW246" s="66"/>
      <c r="CX246" s="66"/>
      <c r="CY246" s="66"/>
      <c r="CZ246" s="66"/>
      <c r="DA246" s="66"/>
      <c r="DB246" s="66"/>
      <c r="DC246" s="66"/>
      <c r="DD246" s="66"/>
      <c r="DE246" s="66"/>
      <c r="DF246" s="66"/>
      <c r="DG246" s="66"/>
      <c r="DH246" s="66"/>
      <c r="DI246" s="66"/>
      <c r="DJ246" s="66"/>
      <c r="DK246" s="66"/>
      <c r="DL246" s="66"/>
      <c r="DM246" s="66"/>
      <c r="DN246" s="66"/>
      <c r="DO246" s="66"/>
      <c r="DP246" s="66"/>
      <c r="DQ246" s="66"/>
      <c r="DR246" s="66"/>
      <c r="DS246" s="66"/>
      <c r="DT246" s="66"/>
      <c r="DU246" s="66"/>
      <c r="DV246" s="66"/>
      <c r="DW246" s="66"/>
      <c r="DX246" s="66"/>
      <c r="DY246" s="66"/>
      <c r="DZ246" s="66"/>
      <c r="EA246" s="66"/>
      <c r="EB246" s="66"/>
      <c r="EC246" s="66"/>
      <c r="ED246" s="66"/>
      <c r="EE246" s="66"/>
      <c r="EF246" s="66"/>
      <c r="EG246" s="66"/>
      <c r="EH246" s="66"/>
      <c r="EI246" s="66"/>
      <c r="EJ246" s="66"/>
      <c r="EK246" s="66"/>
      <c r="EL246" s="66"/>
      <c r="EM246" s="66"/>
      <c r="EN246" s="66"/>
      <c r="EO246" s="66"/>
      <c r="EP246" s="66"/>
      <c r="EQ246" s="66"/>
      <c r="ER246" s="66"/>
      <c r="ES246" s="66"/>
      <c r="ET246" s="66"/>
      <c r="EU246" s="66"/>
      <c r="EV246" s="66"/>
      <c r="EW246" s="66"/>
      <c r="EX246" s="66"/>
      <c r="EY246" s="66"/>
      <c r="EZ246" s="66"/>
      <c r="FA246" s="66"/>
      <c r="FB246" s="66"/>
      <c r="FC246" s="66"/>
      <c r="FD246" s="66"/>
      <c r="FE246" s="66"/>
      <c r="FF246" s="66"/>
      <c r="FG246" s="66"/>
      <c r="FH246" s="66"/>
      <c r="FI246" s="66"/>
      <c r="FJ246" s="66"/>
      <c r="FK246" s="66"/>
      <c r="FL246" s="66"/>
      <c r="FM246" s="66"/>
      <c r="FN246" s="66"/>
      <c r="FO246" s="66"/>
      <c r="FP246" s="66"/>
      <c r="FQ246" s="66"/>
      <c r="FR246" s="66"/>
      <c r="FS246" s="66"/>
      <c r="FT246" s="66"/>
      <c r="FU246" s="66"/>
      <c r="FV246" s="66"/>
      <c r="FW246" s="66"/>
      <c r="FX246" s="66"/>
      <c r="FY246" s="66"/>
      <c r="FZ246" s="66"/>
      <c r="GA246" s="66"/>
      <c r="GB246" s="66"/>
      <c r="GC246" s="66"/>
      <c r="GD246" s="66"/>
      <c r="GE246" s="66"/>
      <c r="GF246" s="66"/>
      <c r="GG246" s="66"/>
      <c r="GH246" s="66"/>
      <c r="GI246" s="66"/>
      <c r="GJ246" s="66"/>
      <c r="GK246" s="66"/>
      <c r="GL246" s="66"/>
      <c r="GM246" s="66"/>
      <c r="GN246" s="66"/>
      <c r="GO246" s="66"/>
      <c r="GP246" s="66"/>
      <c r="GQ246" s="66"/>
      <c r="GR246" s="66"/>
      <c r="GS246" s="66"/>
      <c r="GT246" s="66"/>
      <c r="GU246" s="66"/>
      <c r="GV246" s="66"/>
      <c r="GW246" s="66"/>
      <c r="GX246" s="66"/>
      <c r="GY246" s="66"/>
      <c r="GZ246" s="66"/>
      <c r="HA246" s="66"/>
      <c r="HB246" s="66"/>
      <c r="HC246" s="66"/>
      <c r="HD246" s="66"/>
      <c r="HE246" s="66"/>
      <c r="HF246" s="66"/>
      <c r="HG246" s="66"/>
      <c r="HH246" s="66"/>
      <c r="HI246" s="66"/>
      <c r="HJ246" s="66"/>
      <c r="HK246" s="66"/>
      <c r="HL246" s="66"/>
      <c r="HM246" s="66"/>
      <c r="HN246" s="66"/>
      <c r="HO246" s="66"/>
      <c r="HP246" s="66"/>
      <c r="HQ246" s="66"/>
      <c r="HR246" s="66"/>
      <c r="HS246" s="66"/>
    </row>
    <row r="247" spans="1:227" ht="38.25" customHeight="1">
      <c r="A247" s="82"/>
      <c r="B247" s="83"/>
      <c r="C247" s="74" t="s">
        <v>16</v>
      </c>
      <c r="D247" s="15">
        <f t="shared" ref="D247:H247" si="105">SUM(D245:D246)</f>
        <v>0</v>
      </c>
      <c r="E247" s="15">
        <f t="shared" si="105"/>
        <v>0</v>
      </c>
      <c r="F247" s="15">
        <f t="shared" si="105"/>
        <v>0</v>
      </c>
      <c r="G247" s="15">
        <f t="shared" si="105"/>
        <v>0</v>
      </c>
      <c r="H247" s="15">
        <f t="shared" si="105"/>
        <v>0</v>
      </c>
      <c r="I247" s="15">
        <f>SUM(I245:I246)</f>
        <v>0</v>
      </c>
      <c r="J247" s="42"/>
    </row>
    <row r="248" spans="1:227" s="6" customFormat="1" ht="49.5" customHeight="1">
      <c r="A248" s="81" t="s">
        <v>87</v>
      </c>
      <c r="B248" s="83"/>
      <c r="C248" s="74">
        <v>2025</v>
      </c>
      <c r="D248" s="15">
        <f t="shared" ref="D248" si="106">SUM(E248:I248)</f>
        <v>2224.4</v>
      </c>
      <c r="E248" s="15">
        <v>0</v>
      </c>
      <c r="F248" s="15">
        <v>0</v>
      </c>
      <c r="G248" s="15">
        <f>698.4-698.4</f>
        <v>0</v>
      </c>
      <c r="H248" s="15">
        <v>2224.4</v>
      </c>
      <c r="I248" s="15">
        <v>0</v>
      </c>
      <c r="J248" s="42"/>
      <c r="K248" s="49"/>
      <c r="L248" s="49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  <c r="FB248" s="5"/>
      <c r="FC248" s="5"/>
      <c r="FD248" s="5"/>
      <c r="FE248" s="5"/>
      <c r="FF248" s="5"/>
      <c r="FG248" s="5"/>
      <c r="FH248" s="5"/>
      <c r="FI248" s="5"/>
      <c r="FJ248" s="5"/>
      <c r="FK248" s="5"/>
      <c r="FL248" s="5"/>
      <c r="FM248" s="5"/>
      <c r="FN248" s="5"/>
      <c r="FO248" s="5"/>
      <c r="FP248" s="5"/>
      <c r="FQ248" s="5"/>
      <c r="FR248" s="5"/>
      <c r="FS248" s="5"/>
      <c r="FT248" s="5"/>
      <c r="FU248" s="5"/>
      <c r="FV248" s="5"/>
      <c r="FW248" s="5"/>
      <c r="FX248" s="5"/>
      <c r="FY248" s="5"/>
      <c r="FZ248" s="5"/>
      <c r="GA248" s="5"/>
      <c r="GB248" s="5"/>
      <c r="GC248" s="5"/>
      <c r="GD248" s="5"/>
      <c r="GE248" s="5"/>
      <c r="GF248" s="5"/>
      <c r="GG248" s="5"/>
      <c r="GH248" s="5"/>
      <c r="GI248" s="5"/>
      <c r="GJ248" s="5"/>
      <c r="GK248" s="5"/>
      <c r="GL248" s="5"/>
      <c r="GM248" s="5"/>
      <c r="GN248" s="5"/>
      <c r="GO248" s="5"/>
      <c r="GP248" s="5"/>
      <c r="GQ248" s="5"/>
      <c r="GR248" s="5"/>
      <c r="GS248" s="5"/>
      <c r="GT248" s="5"/>
      <c r="GU248" s="5"/>
      <c r="GV248" s="5"/>
      <c r="GW248" s="5"/>
      <c r="GX248" s="5"/>
      <c r="GY248" s="5"/>
      <c r="GZ248" s="5"/>
      <c r="HA248" s="5"/>
      <c r="HB248" s="5"/>
      <c r="HC248" s="5"/>
      <c r="HD248" s="5"/>
      <c r="HE248" s="5"/>
      <c r="HF248" s="5"/>
      <c r="HG248" s="5"/>
      <c r="HH248" s="5"/>
      <c r="HI248" s="5"/>
      <c r="HJ248" s="5"/>
      <c r="HK248" s="5"/>
      <c r="HL248" s="5"/>
      <c r="HM248" s="5"/>
      <c r="HN248" s="5"/>
      <c r="HO248" s="5"/>
      <c r="HP248" s="5"/>
      <c r="HQ248" s="5"/>
      <c r="HR248" s="5"/>
      <c r="HS248" s="5"/>
    </row>
    <row r="249" spans="1:227" ht="50.25" customHeight="1">
      <c r="A249" s="82"/>
      <c r="B249" s="83"/>
      <c r="C249" s="74" t="s">
        <v>16</v>
      </c>
      <c r="D249" s="15">
        <f t="shared" ref="D249:I249" si="107">SUM(D248:D248)</f>
        <v>2224.4</v>
      </c>
      <c r="E249" s="15">
        <f t="shared" si="107"/>
        <v>0</v>
      </c>
      <c r="F249" s="15">
        <f t="shared" si="107"/>
        <v>0</v>
      </c>
      <c r="G249" s="15">
        <f t="shared" si="107"/>
        <v>0</v>
      </c>
      <c r="H249" s="15">
        <f t="shared" si="107"/>
        <v>2224.4</v>
      </c>
      <c r="I249" s="15">
        <f t="shared" si="107"/>
        <v>0</v>
      </c>
      <c r="J249" s="42"/>
    </row>
    <row r="250" spans="1:227" s="6" customFormat="1">
      <c r="A250" s="97" t="s">
        <v>71</v>
      </c>
      <c r="B250" s="98"/>
      <c r="C250" s="98"/>
      <c r="D250" s="98"/>
      <c r="E250" s="98"/>
      <c r="F250" s="98"/>
      <c r="G250" s="98"/>
      <c r="H250" s="98"/>
      <c r="I250" s="99"/>
      <c r="J250" s="43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5"/>
      <c r="EY250" s="5"/>
      <c r="EZ250" s="5"/>
      <c r="FA250" s="5"/>
      <c r="FB250" s="5"/>
      <c r="FC250" s="5"/>
      <c r="FD250" s="5"/>
      <c r="FE250" s="5"/>
      <c r="FF250" s="5"/>
      <c r="FG250" s="5"/>
      <c r="FH250" s="5"/>
      <c r="FI250" s="5"/>
      <c r="FJ250" s="5"/>
      <c r="FK250" s="5"/>
      <c r="FL250" s="5"/>
      <c r="FM250" s="5"/>
      <c r="FN250" s="5"/>
      <c r="FO250" s="5"/>
      <c r="FP250" s="5"/>
      <c r="FQ250" s="5"/>
      <c r="FR250" s="5"/>
      <c r="FS250" s="5"/>
      <c r="FT250" s="5"/>
      <c r="FU250" s="5"/>
      <c r="FV250" s="5"/>
      <c r="FW250" s="5"/>
      <c r="FX250" s="5"/>
      <c r="FY250" s="5"/>
      <c r="FZ250" s="5"/>
      <c r="GA250" s="5"/>
      <c r="GB250" s="5"/>
      <c r="GC250" s="5"/>
      <c r="GD250" s="5"/>
      <c r="GE250" s="5"/>
      <c r="GF250" s="5"/>
      <c r="GG250" s="5"/>
      <c r="GH250" s="5"/>
      <c r="GI250" s="5"/>
      <c r="GJ250" s="5"/>
      <c r="GK250" s="5"/>
      <c r="GL250" s="5"/>
      <c r="GM250" s="5"/>
      <c r="GN250" s="5"/>
      <c r="GO250" s="5"/>
      <c r="GP250" s="5"/>
      <c r="GQ250" s="5"/>
      <c r="GR250" s="5"/>
      <c r="GS250" s="5"/>
      <c r="GT250" s="5"/>
      <c r="GU250" s="5"/>
      <c r="GV250" s="5"/>
      <c r="GW250" s="5"/>
      <c r="GX250" s="5"/>
      <c r="GY250" s="5"/>
      <c r="GZ250" s="5"/>
      <c r="HA250" s="5"/>
      <c r="HB250" s="5"/>
      <c r="HC250" s="5"/>
      <c r="HD250" s="5"/>
      <c r="HE250" s="5"/>
      <c r="HF250" s="5"/>
      <c r="HG250" s="5"/>
      <c r="HH250" s="5"/>
      <c r="HI250" s="5"/>
      <c r="HJ250" s="5"/>
      <c r="HK250" s="5"/>
      <c r="HL250" s="5"/>
      <c r="HM250" s="5"/>
      <c r="HN250" s="5"/>
      <c r="HO250" s="5"/>
      <c r="HP250" s="5"/>
      <c r="HQ250" s="5"/>
      <c r="HR250" s="5"/>
      <c r="HS250" s="5"/>
    </row>
    <row r="251" spans="1:227" s="6" customFormat="1">
      <c r="A251" s="78" t="s">
        <v>16</v>
      </c>
      <c r="B251" s="100"/>
      <c r="C251" s="75">
        <v>2022</v>
      </c>
      <c r="D251" s="16">
        <f t="shared" ref="D251:I252" si="108">D259+D267</f>
        <v>9887.1</v>
      </c>
      <c r="E251" s="16">
        <f t="shared" si="108"/>
        <v>0</v>
      </c>
      <c r="F251" s="16">
        <f t="shared" si="108"/>
        <v>0</v>
      </c>
      <c r="G251" s="16">
        <f t="shared" si="108"/>
        <v>0</v>
      </c>
      <c r="H251" s="16">
        <f t="shared" si="108"/>
        <v>9887.1</v>
      </c>
      <c r="I251" s="16">
        <f t="shared" si="108"/>
        <v>0</v>
      </c>
      <c r="J251" s="40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  <c r="FC251" s="5"/>
      <c r="FD251" s="5"/>
      <c r="FE251" s="5"/>
      <c r="FF251" s="5"/>
      <c r="FG251" s="5"/>
      <c r="FH251" s="5"/>
      <c r="FI251" s="5"/>
      <c r="FJ251" s="5"/>
      <c r="FK251" s="5"/>
      <c r="FL251" s="5"/>
      <c r="FM251" s="5"/>
      <c r="FN251" s="5"/>
      <c r="FO251" s="5"/>
      <c r="FP251" s="5"/>
      <c r="FQ251" s="5"/>
      <c r="FR251" s="5"/>
      <c r="FS251" s="5"/>
      <c r="FT251" s="5"/>
      <c r="FU251" s="5"/>
      <c r="FV251" s="5"/>
      <c r="FW251" s="5"/>
      <c r="FX251" s="5"/>
      <c r="FY251" s="5"/>
      <c r="FZ251" s="5"/>
      <c r="GA251" s="5"/>
      <c r="GB251" s="5"/>
      <c r="GC251" s="5"/>
      <c r="GD251" s="5"/>
      <c r="GE251" s="5"/>
      <c r="GF251" s="5"/>
      <c r="GG251" s="5"/>
      <c r="GH251" s="5"/>
      <c r="GI251" s="5"/>
      <c r="GJ251" s="5"/>
      <c r="GK251" s="5"/>
      <c r="GL251" s="5"/>
      <c r="GM251" s="5"/>
      <c r="GN251" s="5"/>
      <c r="GO251" s="5"/>
      <c r="GP251" s="5"/>
      <c r="GQ251" s="5"/>
      <c r="GR251" s="5"/>
      <c r="GS251" s="5"/>
      <c r="GT251" s="5"/>
      <c r="GU251" s="5"/>
      <c r="GV251" s="5"/>
      <c r="GW251" s="5"/>
      <c r="GX251" s="5"/>
      <c r="GY251" s="5"/>
      <c r="GZ251" s="5"/>
      <c r="HA251" s="5"/>
      <c r="HB251" s="5"/>
      <c r="HC251" s="5"/>
      <c r="HD251" s="5"/>
      <c r="HE251" s="5"/>
      <c r="HF251" s="5"/>
      <c r="HG251" s="5"/>
      <c r="HH251" s="5"/>
      <c r="HI251" s="5"/>
      <c r="HJ251" s="5"/>
      <c r="HK251" s="5"/>
      <c r="HL251" s="5"/>
      <c r="HM251" s="5"/>
      <c r="HN251" s="5"/>
      <c r="HO251" s="5"/>
      <c r="HP251" s="5"/>
      <c r="HQ251" s="5"/>
      <c r="HR251" s="5"/>
      <c r="HS251" s="5"/>
    </row>
    <row r="252" spans="1:227" s="6" customFormat="1">
      <c r="A252" s="88"/>
      <c r="B252" s="101"/>
      <c r="C252" s="75">
        <v>2023</v>
      </c>
      <c r="D252" s="16">
        <f t="shared" si="108"/>
        <v>9388.4</v>
      </c>
      <c r="E252" s="16">
        <f t="shared" si="108"/>
        <v>0</v>
      </c>
      <c r="F252" s="16">
        <f t="shared" si="108"/>
        <v>0</v>
      </c>
      <c r="G252" s="16">
        <f t="shared" si="108"/>
        <v>628.5</v>
      </c>
      <c r="H252" s="16">
        <f t="shared" si="108"/>
        <v>8759.9</v>
      </c>
      <c r="I252" s="16">
        <f t="shared" si="108"/>
        <v>0</v>
      </c>
      <c r="J252" s="40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  <c r="FC252" s="5"/>
      <c r="FD252" s="5"/>
      <c r="FE252" s="5"/>
      <c r="FF252" s="5"/>
      <c r="FG252" s="5"/>
      <c r="FH252" s="5"/>
      <c r="FI252" s="5"/>
      <c r="FJ252" s="5"/>
      <c r="FK252" s="5"/>
      <c r="FL252" s="5"/>
      <c r="FM252" s="5"/>
      <c r="FN252" s="5"/>
      <c r="FO252" s="5"/>
      <c r="FP252" s="5"/>
      <c r="FQ252" s="5"/>
      <c r="FR252" s="5"/>
      <c r="FS252" s="5"/>
      <c r="FT252" s="5"/>
      <c r="FU252" s="5"/>
      <c r="FV252" s="5"/>
      <c r="FW252" s="5"/>
      <c r="FX252" s="5"/>
      <c r="FY252" s="5"/>
      <c r="FZ252" s="5"/>
      <c r="GA252" s="5"/>
      <c r="GB252" s="5"/>
      <c r="GC252" s="5"/>
      <c r="GD252" s="5"/>
      <c r="GE252" s="5"/>
      <c r="GF252" s="5"/>
      <c r="GG252" s="5"/>
      <c r="GH252" s="5"/>
      <c r="GI252" s="5"/>
      <c r="GJ252" s="5"/>
      <c r="GK252" s="5"/>
      <c r="GL252" s="5"/>
      <c r="GM252" s="5"/>
      <c r="GN252" s="5"/>
      <c r="GO252" s="5"/>
      <c r="GP252" s="5"/>
      <c r="GQ252" s="5"/>
      <c r="GR252" s="5"/>
      <c r="GS252" s="5"/>
      <c r="GT252" s="5"/>
      <c r="GU252" s="5"/>
      <c r="GV252" s="5"/>
      <c r="GW252" s="5"/>
      <c r="GX252" s="5"/>
      <c r="GY252" s="5"/>
      <c r="GZ252" s="5"/>
      <c r="HA252" s="5"/>
      <c r="HB252" s="5"/>
      <c r="HC252" s="5"/>
      <c r="HD252" s="5"/>
      <c r="HE252" s="5"/>
      <c r="HF252" s="5"/>
      <c r="HG252" s="5"/>
      <c r="HH252" s="5"/>
      <c r="HI252" s="5"/>
      <c r="HJ252" s="5"/>
      <c r="HK252" s="5"/>
      <c r="HL252" s="5"/>
      <c r="HM252" s="5"/>
      <c r="HN252" s="5"/>
      <c r="HO252" s="5"/>
      <c r="HP252" s="5"/>
      <c r="HQ252" s="5"/>
      <c r="HR252" s="5"/>
      <c r="HS252" s="5"/>
    </row>
    <row r="253" spans="1:227" s="6" customFormat="1">
      <c r="A253" s="88"/>
      <c r="B253" s="101"/>
      <c r="C253" s="75">
        <v>2024</v>
      </c>
      <c r="D253" s="16">
        <f>SUM(E253:I253)</f>
        <v>6247.3</v>
      </c>
      <c r="E253" s="16">
        <f t="shared" ref="E253:I253" si="109">E261</f>
        <v>0</v>
      </c>
      <c r="F253" s="16">
        <f t="shared" si="109"/>
        <v>0</v>
      </c>
      <c r="G253" s="16">
        <f t="shared" si="109"/>
        <v>0</v>
      </c>
      <c r="H253" s="16">
        <f t="shared" si="109"/>
        <v>6247.3</v>
      </c>
      <c r="I253" s="16">
        <f t="shared" si="109"/>
        <v>0</v>
      </c>
      <c r="J253" s="40"/>
      <c r="L253" s="54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  <c r="ET253" s="5"/>
      <c r="EU253" s="5"/>
      <c r="EV253" s="5"/>
      <c r="EW253" s="5"/>
      <c r="EX253" s="5"/>
      <c r="EY253" s="5"/>
      <c r="EZ253" s="5"/>
      <c r="FA253" s="5"/>
      <c r="FB253" s="5"/>
      <c r="FC253" s="5"/>
      <c r="FD253" s="5"/>
      <c r="FE253" s="5"/>
      <c r="FF253" s="5"/>
      <c r="FG253" s="5"/>
      <c r="FH253" s="5"/>
      <c r="FI253" s="5"/>
      <c r="FJ253" s="5"/>
      <c r="FK253" s="5"/>
      <c r="FL253" s="5"/>
      <c r="FM253" s="5"/>
      <c r="FN253" s="5"/>
      <c r="FO253" s="5"/>
      <c r="FP253" s="5"/>
      <c r="FQ253" s="5"/>
      <c r="FR253" s="5"/>
      <c r="FS253" s="5"/>
      <c r="FT253" s="5"/>
      <c r="FU253" s="5"/>
      <c r="FV253" s="5"/>
      <c r="FW253" s="5"/>
      <c r="FX253" s="5"/>
      <c r="FY253" s="5"/>
      <c r="FZ253" s="5"/>
      <c r="GA253" s="5"/>
      <c r="GB253" s="5"/>
      <c r="GC253" s="5"/>
      <c r="GD253" s="5"/>
      <c r="GE253" s="5"/>
      <c r="GF253" s="5"/>
      <c r="GG253" s="5"/>
      <c r="GH253" s="5"/>
      <c r="GI253" s="5"/>
      <c r="GJ253" s="5"/>
      <c r="GK253" s="5"/>
      <c r="GL253" s="5"/>
      <c r="GM253" s="5"/>
      <c r="GN253" s="5"/>
      <c r="GO253" s="5"/>
      <c r="GP253" s="5"/>
      <c r="GQ253" s="5"/>
      <c r="GR253" s="5"/>
      <c r="GS253" s="5"/>
      <c r="GT253" s="5"/>
      <c r="GU253" s="5"/>
      <c r="GV253" s="5"/>
      <c r="GW253" s="5"/>
      <c r="GX253" s="5"/>
      <c r="GY253" s="5"/>
      <c r="GZ253" s="5"/>
      <c r="HA253" s="5"/>
      <c r="HB253" s="5"/>
      <c r="HC253" s="5"/>
      <c r="HD253" s="5"/>
      <c r="HE253" s="5"/>
      <c r="HF253" s="5"/>
      <c r="HG253" s="5"/>
      <c r="HH253" s="5"/>
      <c r="HI253" s="5"/>
      <c r="HJ253" s="5"/>
      <c r="HK253" s="5"/>
      <c r="HL253" s="5"/>
      <c r="HM253" s="5"/>
      <c r="HN253" s="5"/>
      <c r="HO253" s="5"/>
      <c r="HP253" s="5"/>
      <c r="HQ253" s="5"/>
      <c r="HR253" s="5"/>
      <c r="HS253" s="5"/>
    </row>
    <row r="254" spans="1:227" s="6" customFormat="1">
      <c r="A254" s="88"/>
      <c r="B254" s="101"/>
      <c r="C254" s="75">
        <v>2025</v>
      </c>
      <c r="D254" s="16">
        <f>SUM(E254:I254)</f>
        <v>9621.1999999999989</v>
      </c>
      <c r="E254" s="16">
        <f t="shared" ref="E254:I256" si="110">E262+E270</f>
        <v>0</v>
      </c>
      <c r="F254" s="16">
        <f t="shared" si="110"/>
        <v>0</v>
      </c>
      <c r="G254" s="16">
        <f t="shared" si="110"/>
        <v>0</v>
      </c>
      <c r="H254" s="16">
        <f t="shared" si="110"/>
        <v>9621.1999999999989</v>
      </c>
      <c r="I254" s="16">
        <f t="shared" si="110"/>
        <v>0</v>
      </c>
      <c r="J254" s="40"/>
      <c r="K254" s="40"/>
      <c r="L254" s="49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  <c r="ET254" s="5"/>
      <c r="EU254" s="5"/>
      <c r="EV254" s="5"/>
      <c r="EW254" s="5"/>
      <c r="EX254" s="5"/>
      <c r="EY254" s="5"/>
      <c r="EZ254" s="5"/>
      <c r="FA254" s="5"/>
      <c r="FB254" s="5"/>
      <c r="FC254" s="5"/>
      <c r="FD254" s="5"/>
      <c r="FE254" s="5"/>
      <c r="FF254" s="5"/>
      <c r="FG254" s="5"/>
      <c r="FH254" s="5"/>
      <c r="FI254" s="5"/>
      <c r="FJ254" s="5"/>
      <c r="FK254" s="5"/>
      <c r="FL254" s="5"/>
      <c r="FM254" s="5"/>
      <c r="FN254" s="5"/>
      <c r="FO254" s="5"/>
      <c r="FP254" s="5"/>
      <c r="FQ254" s="5"/>
      <c r="FR254" s="5"/>
      <c r="FS254" s="5"/>
      <c r="FT254" s="5"/>
      <c r="FU254" s="5"/>
      <c r="FV254" s="5"/>
      <c r="FW254" s="5"/>
      <c r="FX254" s="5"/>
      <c r="FY254" s="5"/>
      <c r="FZ254" s="5"/>
      <c r="GA254" s="5"/>
      <c r="GB254" s="5"/>
      <c r="GC254" s="5"/>
      <c r="GD254" s="5"/>
      <c r="GE254" s="5"/>
      <c r="GF254" s="5"/>
      <c r="GG254" s="5"/>
      <c r="GH254" s="5"/>
      <c r="GI254" s="5"/>
      <c r="GJ254" s="5"/>
      <c r="GK254" s="5"/>
      <c r="GL254" s="5"/>
      <c r="GM254" s="5"/>
      <c r="GN254" s="5"/>
      <c r="GO254" s="5"/>
      <c r="GP254" s="5"/>
      <c r="GQ254" s="5"/>
      <c r="GR254" s="5"/>
      <c r="GS254" s="5"/>
      <c r="GT254" s="5"/>
      <c r="GU254" s="5"/>
      <c r="GV254" s="5"/>
      <c r="GW254" s="5"/>
      <c r="GX254" s="5"/>
      <c r="GY254" s="5"/>
      <c r="GZ254" s="5"/>
      <c r="HA254" s="5"/>
      <c r="HB254" s="5"/>
      <c r="HC254" s="5"/>
      <c r="HD254" s="5"/>
      <c r="HE254" s="5"/>
      <c r="HF254" s="5"/>
      <c r="HG254" s="5"/>
      <c r="HH254" s="5"/>
      <c r="HI254" s="5"/>
      <c r="HJ254" s="5"/>
      <c r="HK254" s="5"/>
      <c r="HL254" s="5"/>
      <c r="HM254" s="5"/>
      <c r="HN254" s="5"/>
      <c r="HO254" s="5"/>
      <c r="HP254" s="5"/>
      <c r="HQ254" s="5"/>
      <c r="HR254" s="5"/>
      <c r="HS254" s="5"/>
    </row>
    <row r="255" spans="1:227" s="6" customFormat="1">
      <c r="A255" s="88"/>
      <c r="B255" s="101"/>
      <c r="C255" s="75">
        <v>2026</v>
      </c>
      <c r="D255" s="16">
        <f>SUM(E255:I255)</f>
        <v>13720.9</v>
      </c>
      <c r="E255" s="16">
        <f t="shared" si="110"/>
        <v>0</v>
      </c>
      <c r="F255" s="16">
        <f t="shared" si="110"/>
        <v>0</v>
      </c>
      <c r="G255" s="16">
        <f t="shared" si="110"/>
        <v>0</v>
      </c>
      <c r="H255" s="16">
        <f t="shared" si="110"/>
        <v>13720.9</v>
      </c>
      <c r="I255" s="16">
        <f t="shared" si="110"/>
        <v>0</v>
      </c>
      <c r="J255" s="40"/>
      <c r="K255" s="40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  <c r="ET255" s="5"/>
      <c r="EU255" s="5"/>
      <c r="EV255" s="5"/>
      <c r="EW255" s="5"/>
      <c r="EX255" s="5"/>
      <c r="EY255" s="5"/>
      <c r="EZ255" s="5"/>
      <c r="FA255" s="5"/>
      <c r="FB255" s="5"/>
      <c r="FC255" s="5"/>
      <c r="FD255" s="5"/>
      <c r="FE255" s="5"/>
      <c r="FF255" s="5"/>
      <c r="FG255" s="5"/>
      <c r="FH255" s="5"/>
      <c r="FI255" s="5"/>
      <c r="FJ255" s="5"/>
      <c r="FK255" s="5"/>
      <c r="FL255" s="5"/>
      <c r="FM255" s="5"/>
      <c r="FN255" s="5"/>
      <c r="FO255" s="5"/>
      <c r="FP255" s="5"/>
      <c r="FQ255" s="5"/>
      <c r="FR255" s="5"/>
      <c r="FS255" s="5"/>
      <c r="FT255" s="5"/>
      <c r="FU255" s="5"/>
      <c r="FV255" s="5"/>
      <c r="FW255" s="5"/>
      <c r="FX255" s="5"/>
      <c r="FY255" s="5"/>
      <c r="FZ255" s="5"/>
      <c r="GA255" s="5"/>
      <c r="GB255" s="5"/>
      <c r="GC255" s="5"/>
      <c r="GD255" s="5"/>
      <c r="GE255" s="5"/>
      <c r="GF255" s="5"/>
      <c r="GG255" s="5"/>
      <c r="GH255" s="5"/>
      <c r="GI255" s="5"/>
      <c r="GJ255" s="5"/>
      <c r="GK255" s="5"/>
      <c r="GL255" s="5"/>
      <c r="GM255" s="5"/>
      <c r="GN255" s="5"/>
      <c r="GO255" s="5"/>
      <c r="GP255" s="5"/>
      <c r="GQ255" s="5"/>
      <c r="GR255" s="5"/>
      <c r="GS255" s="5"/>
      <c r="GT255" s="5"/>
      <c r="GU255" s="5"/>
      <c r="GV255" s="5"/>
      <c r="GW255" s="5"/>
      <c r="GX255" s="5"/>
      <c r="GY255" s="5"/>
      <c r="GZ255" s="5"/>
      <c r="HA255" s="5"/>
      <c r="HB255" s="5"/>
      <c r="HC255" s="5"/>
      <c r="HD255" s="5"/>
      <c r="HE255" s="5"/>
      <c r="HF255" s="5"/>
      <c r="HG255" s="5"/>
      <c r="HH255" s="5"/>
      <c r="HI255" s="5"/>
      <c r="HJ255" s="5"/>
      <c r="HK255" s="5"/>
      <c r="HL255" s="5"/>
      <c r="HM255" s="5"/>
      <c r="HN255" s="5"/>
      <c r="HO255" s="5"/>
      <c r="HP255" s="5"/>
      <c r="HQ255" s="5"/>
      <c r="HR255" s="5"/>
      <c r="HS255" s="5"/>
    </row>
    <row r="256" spans="1:227" s="6" customFormat="1">
      <c r="A256" s="88"/>
      <c r="B256" s="101"/>
      <c r="C256" s="75">
        <v>2027</v>
      </c>
      <c r="D256" s="16">
        <f>SUM(E256:I256)</f>
        <v>12394.2</v>
      </c>
      <c r="E256" s="16">
        <f t="shared" si="110"/>
        <v>0</v>
      </c>
      <c r="F256" s="16">
        <f t="shared" si="110"/>
        <v>0</v>
      </c>
      <c r="G256" s="16">
        <f t="shared" si="110"/>
        <v>0</v>
      </c>
      <c r="H256" s="16">
        <f t="shared" si="110"/>
        <v>12394.2</v>
      </c>
      <c r="I256" s="16">
        <f t="shared" si="110"/>
        <v>0</v>
      </c>
      <c r="J256" s="40"/>
      <c r="K256" s="40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  <c r="ET256" s="5"/>
      <c r="EU256" s="5"/>
      <c r="EV256" s="5"/>
      <c r="EW256" s="5"/>
      <c r="EX256" s="5"/>
      <c r="EY256" s="5"/>
      <c r="EZ256" s="5"/>
      <c r="FA256" s="5"/>
      <c r="FB256" s="5"/>
      <c r="FC256" s="5"/>
      <c r="FD256" s="5"/>
      <c r="FE256" s="5"/>
      <c r="FF256" s="5"/>
      <c r="FG256" s="5"/>
      <c r="FH256" s="5"/>
      <c r="FI256" s="5"/>
      <c r="FJ256" s="5"/>
      <c r="FK256" s="5"/>
      <c r="FL256" s="5"/>
      <c r="FM256" s="5"/>
      <c r="FN256" s="5"/>
      <c r="FO256" s="5"/>
      <c r="FP256" s="5"/>
      <c r="FQ256" s="5"/>
      <c r="FR256" s="5"/>
      <c r="FS256" s="5"/>
      <c r="FT256" s="5"/>
      <c r="FU256" s="5"/>
      <c r="FV256" s="5"/>
      <c r="FW256" s="5"/>
      <c r="FX256" s="5"/>
      <c r="FY256" s="5"/>
      <c r="FZ256" s="5"/>
      <c r="GA256" s="5"/>
      <c r="GB256" s="5"/>
      <c r="GC256" s="5"/>
      <c r="GD256" s="5"/>
      <c r="GE256" s="5"/>
      <c r="GF256" s="5"/>
      <c r="GG256" s="5"/>
      <c r="GH256" s="5"/>
      <c r="GI256" s="5"/>
      <c r="GJ256" s="5"/>
      <c r="GK256" s="5"/>
      <c r="GL256" s="5"/>
      <c r="GM256" s="5"/>
      <c r="GN256" s="5"/>
      <c r="GO256" s="5"/>
      <c r="GP256" s="5"/>
      <c r="GQ256" s="5"/>
      <c r="GR256" s="5"/>
      <c r="GS256" s="5"/>
      <c r="GT256" s="5"/>
      <c r="GU256" s="5"/>
      <c r="GV256" s="5"/>
      <c r="GW256" s="5"/>
      <c r="GX256" s="5"/>
      <c r="GY256" s="5"/>
      <c r="GZ256" s="5"/>
      <c r="HA256" s="5"/>
      <c r="HB256" s="5"/>
      <c r="HC256" s="5"/>
      <c r="HD256" s="5"/>
      <c r="HE256" s="5"/>
      <c r="HF256" s="5"/>
      <c r="HG256" s="5"/>
      <c r="HH256" s="5"/>
      <c r="HI256" s="5"/>
      <c r="HJ256" s="5"/>
      <c r="HK256" s="5"/>
      <c r="HL256" s="5"/>
      <c r="HM256" s="5"/>
      <c r="HN256" s="5"/>
      <c r="HO256" s="5"/>
      <c r="HP256" s="5"/>
      <c r="HQ256" s="5"/>
      <c r="HR256" s="5"/>
      <c r="HS256" s="5"/>
    </row>
    <row r="257" spans="1:227" s="6" customFormat="1">
      <c r="A257" s="88"/>
      <c r="B257" s="101"/>
      <c r="C257" s="75">
        <v>2028</v>
      </c>
      <c r="D257" s="16">
        <f>SUM(E257:I257)</f>
        <v>24915.1</v>
      </c>
      <c r="E257" s="16">
        <f t="shared" ref="E257:H257" si="111">E265</f>
        <v>0</v>
      </c>
      <c r="F257" s="16">
        <f t="shared" si="111"/>
        <v>0</v>
      </c>
      <c r="G257" s="16">
        <f t="shared" si="111"/>
        <v>0</v>
      </c>
      <c r="H257" s="16">
        <f t="shared" si="111"/>
        <v>24915.1</v>
      </c>
      <c r="I257" s="16">
        <f>I265</f>
        <v>0</v>
      </c>
      <c r="J257" s="40"/>
      <c r="K257" s="40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5"/>
      <c r="EY257" s="5"/>
      <c r="EZ257" s="5"/>
      <c r="FA257" s="5"/>
      <c r="FB257" s="5"/>
      <c r="FC257" s="5"/>
      <c r="FD257" s="5"/>
      <c r="FE257" s="5"/>
      <c r="FF257" s="5"/>
      <c r="FG257" s="5"/>
      <c r="FH257" s="5"/>
      <c r="FI257" s="5"/>
      <c r="FJ257" s="5"/>
      <c r="FK257" s="5"/>
      <c r="FL257" s="5"/>
      <c r="FM257" s="5"/>
      <c r="FN257" s="5"/>
      <c r="FO257" s="5"/>
      <c r="FP257" s="5"/>
      <c r="FQ257" s="5"/>
      <c r="FR257" s="5"/>
      <c r="FS257" s="5"/>
      <c r="FT257" s="5"/>
      <c r="FU257" s="5"/>
      <c r="FV257" s="5"/>
      <c r="FW257" s="5"/>
      <c r="FX257" s="5"/>
      <c r="FY257" s="5"/>
      <c r="FZ257" s="5"/>
      <c r="GA257" s="5"/>
      <c r="GB257" s="5"/>
      <c r="GC257" s="5"/>
      <c r="GD257" s="5"/>
      <c r="GE257" s="5"/>
      <c r="GF257" s="5"/>
      <c r="GG257" s="5"/>
      <c r="GH257" s="5"/>
      <c r="GI257" s="5"/>
      <c r="GJ257" s="5"/>
      <c r="GK257" s="5"/>
      <c r="GL257" s="5"/>
      <c r="GM257" s="5"/>
      <c r="GN257" s="5"/>
      <c r="GO257" s="5"/>
      <c r="GP257" s="5"/>
      <c r="GQ257" s="5"/>
      <c r="GR257" s="5"/>
      <c r="GS257" s="5"/>
      <c r="GT257" s="5"/>
      <c r="GU257" s="5"/>
      <c r="GV257" s="5"/>
      <c r="GW257" s="5"/>
      <c r="GX257" s="5"/>
      <c r="GY257" s="5"/>
      <c r="GZ257" s="5"/>
      <c r="HA257" s="5"/>
      <c r="HB257" s="5"/>
      <c r="HC257" s="5"/>
      <c r="HD257" s="5"/>
      <c r="HE257" s="5"/>
      <c r="HF257" s="5"/>
      <c r="HG257" s="5"/>
      <c r="HH257" s="5"/>
      <c r="HI257" s="5"/>
      <c r="HJ257" s="5"/>
      <c r="HK257" s="5"/>
      <c r="HL257" s="5"/>
      <c r="HM257" s="5"/>
      <c r="HN257" s="5"/>
      <c r="HO257" s="5"/>
      <c r="HP257" s="5"/>
      <c r="HQ257" s="5"/>
      <c r="HR257" s="5"/>
      <c r="HS257" s="5"/>
    </row>
    <row r="258" spans="1:227" s="6" customFormat="1">
      <c r="A258" s="79"/>
      <c r="B258" s="102"/>
      <c r="C258" s="75" t="s">
        <v>16</v>
      </c>
      <c r="D258" s="16">
        <f>SUM(D251:D257)</f>
        <v>86174.200000000012</v>
      </c>
      <c r="E258" s="16">
        <f t="shared" ref="E258:H258" si="112">SUM(E251:E257)</f>
        <v>0</v>
      </c>
      <c r="F258" s="16">
        <f t="shared" si="112"/>
        <v>0</v>
      </c>
      <c r="G258" s="16">
        <f t="shared" si="112"/>
        <v>628.5</v>
      </c>
      <c r="H258" s="16">
        <f t="shared" si="112"/>
        <v>85545.700000000012</v>
      </c>
      <c r="I258" s="16">
        <f>SUM(I251:I257)</f>
        <v>0</v>
      </c>
      <c r="J258" s="40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  <c r="FH258" s="5"/>
      <c r="FI258" s="5"/>
      <c r="FJ258" s="5"/>
      <c r="FK258" s="5"/>
      <c r="FL258" s="5"/>
      <c r="FM258" s="5"/>
      <c r="FN258" s="5"/>
      <c r="FO258" s="5"/>
      <c r="FP258" s="5"/>
      <c r="FQ258" s="5"/>
      <c r="FR258" s="5"/>
      <c r="FS258" s="5"/>
      <c r="FT258" s="5"/>
      <c r="FU258" s="5"/>
      <c r="FV258" s="5"/>
      <c r="FW258" s="5"/>
      <c r="FX258" s="5"/>
      <c r="FY258" s="5"/>
      <c r="FZ258" s="5"/>
      <c r="GA258" s="5"/>
      <c r="GB258" s="5"/>
      <c r="GC258" s="5"/>
      <c r="GD258" s="5"/>
      <c r="GE258" s="5"/>
      <c r="GF258" s="5"/>
      <c r="GG258" s="5"/>
      <c r="GH258" s="5"/>
      <c r="GI258" s="5"/>
      <c r="GJ258" s="5"/>
      <c r="GK258" s="5"/>
      <c r="GL258" s="5"/>
      <c r="GM258" s="5"/>
      <c r="GN258" s="5"/>
      <c r="GO258" s="5"/>
      <c r="GP258" s="5"/>
      <c r="GQ258" s="5"/>
      <c r="GR258" s="5"/>
      <c r="GS258" s="5"/>
      <c r="GT258" s="5"/>
      <c r="GU258" s="5"/>
      <c r="GV258" s="5"/>
      <c r="GW258" s="5"/>
      <c r="GX258" s="5"/>
      <c r="GY258" s="5"/>
      <c r="GZ258" s="5"/>
      <c r="HA258" s="5"/>
      <c r="HB258" s="5"/>
      <c r="HC258" s="5"/>
      <c r="HD258" s="5"/>
      <c r="HE258" s="5"/>
      <c r="HF258" s="5"/>
      <c r="HG258" s="5"/>
      <c r="HH258" s="5"/>
      <c r="HI258" s="5"/>
      <c r="HJ258" s="5"/>
      <c r="HK258" s="5"/>
      <c r="HL258" s="5"/>
      <c r="HM258" s="5"/>
      <c r="HN258" s="5"/>
      <c r="HO258" s="5"/>
      <c r="HP258" s="5"/>
      <c r="HQ258" s="5"/>
      <c r="HR258" s="5"/>
      <c r="HS258" s="5"/>
    </row>
    <row r="259" spans="1:227" s="6" customFormat="1">
      <c r="A259" s="81" t="s">
        <v>43</v>
      </c>
      <c r="B259" s="83"/>
      <c r="C259" s="74">
        <v>2022</v>
      </c>
      <c r="D259" s="15">
        <f t="shared" ref="D259:D264" si="113">SUM(E259:I259)</f>
        <v>9887.1</v>
      </c>
      <c r="E259" s="15">
        <v>0</v>
      </c>
      <c r="F259" s="15">
        <v>0</v>
      </c>
      <c r="G259" s="15">
        <v>0</v>
      </c>
      <c r="H259" s="15">
        <v>9887.1</v>
      </c>
      <c r="I259" s="15">
        <v>0</v>
      </c>
      <c r="J259" s="42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  <c r="FH259" s="5"/>
      <c r="FI259" s="5"/>
      <c r="FJ259" s="5"/>
      <c r="FK259" s="5"/>
      <c r="FL259" s="5"/>
      <c r="FM259" s="5"/>
      <c r="FN259" s="5"/>
      <c r="FO259" s="5"/>
      <c r="FP259" s="5"/>
      <c r="FQ259" s="5"/>
      <c r="FR259" s="5"/>
      <c r="FS259" s="5"/>
      <c r="FT259" s="5"/>
      <c r="FU259" s="5"/>
      <c r="FV259" s="5"/>
      <c r="FW259" s="5"/>
      <c r="FX259" s="5"/>
      <c r="FY259" s="5"/>
      <c r="FZ259" s="5"/>
      <c r="GA259" s="5"/>
      <c r="GB259" s="5"/>
      <c r="GC259" s="5"/>
      <c r="GD259" s="5"/>
      <c r="GE259" s="5"/>
      <c r="GF259" s="5"/>
      <c r="GG259" s="5"/>
      <c r="GH259" s="5"/>
      <c r="GI259" s="5"/>
      <c r="GJ259" s="5"/>
      <c r="GK259" s="5"/>
      <c r="GL259" s="5"/>
      <c r="GM259" s="5"/>
      <c r="GN259" s="5"/>
      <c r="GO259" s="5"/>
      <c r="GP259" s="5"/>
      <c r="GQ259" s="5"/>
      <c r="GR259" s="5"/>
      <c r="GS259" s="5"/>
      <c r="GT259" s="5"/>
      <c r="GU259" s="5"/>
      <c r="GV259" s="5"/>
      <c r="GW259" s="5"/>
      <c r="GX259" s="5"/>
      <c r="GY259" s="5"/>
      <c r="GZ259" s="5"/>
      <c r="HA259" s="5"/>
      <c r="HB259" s="5"/>
      <c r="HC259" s="5"/>
      <c r="HD259" s="5"/>
      <c r="HE259" s="5"/>
      <c r="HF259" s="5"/>
      <c r="HG259" s="5"/>
      <c r="HH259" s="5"/>
      <c r="HI259" s="5"/>
      <c r="HJ259" s="5"/>
      <c r="HK259" s="5"/>
      <c r="HL259" s="5"/>
      <c r="HM259" s="5"/>
      <c r="HN259" s="5"/>
      <c r="HO259" s="5"/>
      <c r="HP259" s="5"/>
      <c r="HQ259" s="5"/>
      <c r="HR259" s="5"/>
      <c r="HS259" s="5"/>
    </row>
    <row r="260" spans="1:227" s="6" customFormat="1">
      <c r="A260" s="84"/>
      <c r="B260" s="83"/>
      <c r="C260" s="74">
        <v>2023</v>
      </c>
      <c r="D260" s="15">
        <f t="shared" si="113"/>
        <v>8685.5</v>
      </c>
      <c r="E260" s="15">
        <v>0</v>
      </c>
      <c r="F260" s="15">
        <v>0</v>
      </c>
      <c r="G260" s="15">
        <v>0</v>
      </c>
      <c r="H260" s="15">
        <v>8685.5</v>
      </c>
      <c r="I260" s="15">
        <v>0</v>
      </c>
      <c r="J260" s="42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  <c r="FD260" s="5"/>
      <c r="FE260" s="5"/>
      <c r="FF260" s="5"/>
      <c r="FG260" s="5"/>
      <c r="FH260" s="5"/>
      <c r="FI260" s="5"/>
      <c r="FJ260" s="5"/>
      <c r="FK260" s="5"/>
      <c r="FL260" s="5"/>
      <c r="FM260" s="5"/>
      <c r="FN260" s="5"/>
      <c r="FO260" s="5"/>
      <c r="FP260" s="5"/>
      <c r="FQ260" s="5"/>
      <c r="FR260" s="5"/>
      <c r="FS260" s="5"/>
      <c r="FT260" s="5"/>
      <c r="FU260" s="5"/>
      <c r="FV260" s="5"/>
      <c r="FW260" s="5"/>
      <c r="FX260" s="5"/>
      <c r="FY260" s="5"/>
      <c r="FZ260" s="5"/>
      <c r="GA260" s="5"/>
      <c r="GB260" s="5"/>
      <c r="GC260" s="5"/>
      <c r="GD260" s="5"/>
      <c r="GE260" s="5"/>
      <c r="GF260" s="5"/>
      <c r="GG260" s="5"/>
      <c r="GH260" s="5"/>
      <c r="GI260" s="5"/>
      <c r="GJ260" s="5"/>
      <c r="GK260" s="5"/>
      <c r="GL260" s="5"/>
      <c r="GM260" s="5"/>
      <c r="GN260" s="5"/>
      <c r="GO260" s="5"/>
      <c r="GP260" s="5"/>
      <c r="GQ260" s="5"/>
      <c r="GR260" s="5"/>
      <c r="GS260" s="5"/>
      <c r="GT260" s="5"/>
      <c r="GU260" s="5"/>
      <c r="GV260" s="5"/>
      <c r="GW260" s="5"/>
      <c r="GX260" s="5"/>
      <c r="GY260" s="5"/>
      <c r="GZ260" s="5"/>
      <c r="HA260" s="5"/>
      <c r="HB260" s="5"/>
      <c r="HC260" s="5"/>
      <c r="HD260" s="5"/>
      <c r="HE260" s="5"/>
      <c r="HF260" s="5"/>
      <c r="HG260" s="5"/>
      <c r="HH260" s="5"/>
      <c r="HI260" s="5"/>
      <c r="HJ260" s="5"/>
      <c r="HK260" s="5"/>
      <c r="HL260" s="5"/>
      <c r="HM260" s="5"/>
      <c r="HN260" s="5"/>
      <c r="HO260" s="5"/>
      <c r="HP260" s="5"/>
      <c r="HQ260" s="5"/>
      <c r="HR260" s="5"/>
      <c r="HS260" s="5"/>
    </row>
    <row r="261" spans="1:227" s="6" customFormat="1">
      <c r="A261" s="84"/>
      <c r="B261" s="83"/>
      <c r="C261" s="74">
        <v>2024</v>
      </c>
      <c r="D261" s="15">
        <f t="shared" si="113"/>
        <v>6247.3</v>
      </c>
      <c r="E261" s="15">
        <v>0</v>
      </c>
      <c r="F261" s="15">
        <v>0</v>
      </c>
      <c r="G261" s="15">
        <v>0</v>
      </c>
      <c r="H261" s="15">
        <v>6247.3</v>
      </c>
      <c r="I261" s="15">
        <v>0</v>
      </c>
      <c r="J261" s="42"/>
      <c r="K261" s="52"/>
      <c r="L261" s="54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  <c r="FC261" s="5"/>
      <c r="FD261" s="5"/>
      <c r="FE261" s="5"/>
      <c r="FF261" s="5"/>
      <c r="FG261" s="5"/>
      <c r="FH261" s="5"/>
      <c r="FI261" s="5"/>
      <c r="FJ261" s="5"/>
      <c r="FK261" s="5"/>
      <c r="FL261" s="5"/>
      <c r="FM261" s="5"/>
      <c r="FN261" s="5"/>
      <c r="FO261" s="5"/>
      <c r="FP261" s="5"/>
      <c r="FQ261" s="5"/>
      <c r="FR261" s="5"/>
      <c r="FS261" s="5"/>
      <c r="FT261" s="5"/>
      <c r="FU261" s="5"/>
      <c r="FV261" s="5"/>
      <c r="FW261" s="5"/>
      <c r="FX261" s="5"/>
      <c r="FY261" s="5"/>
      <c r="FZ261" s="5"/>
      <c r="GA261" s="5"/>
      <c r="GB261" s="5"/>
      <c r="GC261" s="5"/>
      <c r="GD261" s="5"/>
      <c r="GE261" s="5"/>
      <c r="GF261" s="5"/>
      <c r="GG261" s="5"/>
      <c r="GH261" s="5"/>
      <c r="GI261" s="5"/>
      <c r="GJ261" s="5"/>
      <c r="GK261" s="5"/>
      <c r="GL261" s="5"/>
      <c r="GM261" s="5"/>
      <c r="GN261" s="5"/>
      <c r="GO261" s="5"/>
      <c r="GP261" s="5"/>
      <c r="GQ261" s="5"/>
      <c r="GR261" s="5"/>
      <c r="GS261" s="5"/>
      <c r="GT261" s="5"/>
      <c r="GU261" s="5"/>
      <c r="GV261" s="5"/>
      <c r="GW261" s="5"/>
      <c r="GX261" s="5"/>
      <c r="GY261" s="5"/>
      <c r="GZ261" s="5"/>
      <c r="HA261" s="5"/>
      <c r="HB261" s="5"/>
      <c r="HC261" s="5"/>
      <c r="HD261" s="5"/>
      <c r="HE261" s="5"/>
      <c r="HF261" s="5"/>
      <c r="HG261" s="5"/>
      <c r="HH261" s="5"/>
      <c r="HI261" s="5"/>
      <c r="HJ261" s="5"/>
      <c r="HK261" s="5"/>
      <c r="HL261" s="5"/>
      <c r="HM261" s="5"/>
      <c r="HN261" s="5"/>
      <c r="HO261" s="5"/>
      <c r="HP261" s="5"/>
      <c r="HQ261" s="5"/>
      <c r="HR261" s="5"/>
      <c r="HS261" s="5"/>
    </row>
    <row r="262" spans="1:227" s="6" customFormat="1">
      <c r="A262" s="84"/>
      <c r="B262" s="83"/>
      <c r="C262" s="74">
        <v>2025</v>
      </c>
      <c r="D262" s="15">
        <f t="shared" si="113"/>
        <v>9578.7999999999993</v>
      </c>
      <c r="E262" s="15">
        <v>0</v>
      </c>
      <c r="F262" s="15">
        <v>0</v>
      </c>
      <c r="G262" s="15">
        <v>0</v>
      </c>
      <c r="H262" s="15">
        <f>8958.8+611+9</f>
        <v>9578.7999999999993</v>
      </c>
      <c r="I262" s="15">
        <v>0</v>
      </c>
      <c r="J262" s="42"/>
      <c r="K262" s="42"/>
      <c r="L262" s="42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5"/>
      <c r="EY262" s="5"/>
      <c r="EZ262" s="5"/>
      <c r="FA262" s="5"/>
      <c r="FB262" s="5"/>
      <c r="FC262" s="5"/>
      <c r="FD262" s="5"/>
      <c r="FE262" s="5"/>
      <c r="FF262" s="5"/>
      <c r="FG262" s="5"/>
      <c r="FH262" s="5"/>
      <c r="FI262" s="5"/>
      <c r="FJ262" s="5"/>
      <c r="FK262" s="5"/>
      <c r="FL262" s="5"/>
      <c r="FM262" s="5"/>
      <c r="FN262" s="5"/>
      <c r="FO262" s="5"/>
      <c r="FP262" s="5"/>
      <c r="FQ262" s="5"/>
      <c r="FR262" s="5"/>
      <c r="FS262" s="5"/>
      <c r="FT262" s="5"/>
      <c r="FU262" s="5"/>
      <c r="FV262" s="5"/>
      <c r="FW262" s="5"/>
      <c r="FX262" s="5"/>
      <c r="FY262" s="5"/>
      <c r="FZ262" s="5"/>
      <c r="GA262" s="5"/>
      <c r="GB262" s="5"/>
      <c r="GC262" s="5"/>
      <c r="GD262" s="5"/>
      <c r="GE262" s="5"/>
      <c r="GF262" s="5"/>
      <c r="GG262" s="5"/>
      <c r="GH262" s="5"/>
      <c r="GI262" s="5"/>
      <c r="GJ262" s="5"/>
      <c r="GK262" s="5"/>
      <c r="GL262" s="5"/>
      <c r="GM262" s="5"/>
      <c r="GN262" s="5"/>
      <c r="GO262" s="5"/>
      <c r="GP262" s="5"/>
      <c r="GQ262" s="5"/>
      <c r="GR262" s="5"/>
      <c r="GS262" s="5"/>
      <c r="GT262" s="5"/>
      <c r="GU262" s="5"/>
      <c r="GV262" s="5"/>
      <c r="GW262" s="5"/>
      <c r="GX262" s="5"/>
      <c r="GY262" s="5"/>
      <c r="GZ262" s="5"/>
      <c r="HA262" s="5"/>
      <c r="HB262" s="5"/>
      <c r="HC262" s="5"/>
      <c r="HD262" s="5"/>
      <c r="HE262" s="5"/>
      <c r="HF262" s="5"/>
      <c r="HG262" s="5"/>
      <c r="HH262" s="5"/>
      <c r="HI262" s="5"/>
      <c r="HJ262" s="5"/>
      <c r="HK262" s="5"/>
      <c r="HL262" s="5"/>
      <c r="HM262" s="5"/>
      <c r="HN262" s="5"/>
      <c r="HO262" s="5"/>
      <c r="HP262" s="5"/>
      <c r="HQ262" s="5"/>
      <c r="HR262" s="5"/>
      <c r="HS262" s="5"/>
    </row>
    <row r="263" spans="1:227" s="6" customFormat="1">
      <c r="A263" s="84"/>
      <c r="B263" s="83"/>
      <c r="C263" s="74">
        <v>2026</v>
      </c>
      <c r="D263" s="15">
        <f>SUM(E263:I263)</f>
        <v>13623.8</v>
      </c>
      <c r="E263" s="15">
        <v>0</v>
      </c>
      <c r="F263" s="15">
        <v>0</v>
      </c>
      <c r="G263" s="15">
        <v>0</v>
      </c>
      <c r="H263" s="15">
        <f>7223.8+6400</f>
        <v>13623.8</v>
      </c>
      <c r="I263" s="15">
        <v>0</v>
      </c>
      <c r="J263" s="73"/>
      <c r="K263" s="42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  <c r="ET263" s="5"/>
      <c r="EU263" s="5"/>
      <c r="EV263" s="5"/>
      <c r="EW263" s="5"/>
      <c r="EX263" s="5"/>
      <c r="EY263" s="5"/>
      <c r="EZ263" s="5"/>
      <c r="FA263" s="5"/>
      <c r="FB263" s="5"/>
      <c r="FC263" s="5"/>
      <c r="FD263" s="5"/>
      <c r="FE263" s="5"/>
      <c r="FF263" s="5"/>
      <c r="FG263" s="5"/>
      <c r="FH263" s="5"/>
      <c r="FI263" s="5"/>
      <c r="FJ263" s="5"/>
      <c r="FK263" s="5"/>
      <c r="FL263" s="5"/>
      <c r="FM263" s="5"/>
      <c r="FN263" s="5"/>
      <c r="FO263" s="5"/>
      <c r="FP263" s="5"/>
      <c r="FQ263" s="5"/>
      <c r="FR263" s="5"/>
      <c r="FS263" s="5"/>
      <c r="FT263" s="5"/>
      <c r="FU263" s="5"/>
      <c r="FV263" s="5"/>
      <c r="FW263" s="5"/>
      <c r="FX263" s="5"/>
      <c r="FY263" s="5"/>
      <c r="FZ263" s="5"/>
      <c r="GA263" s="5"/>
      <c r="GB263" s="5"/>
      <c r="GC263" s="5"/>
      <c r="GD263" s="5"/>
      <c r="GE263" s="5"/>
      <c r="GF263" s="5"/>
      <c r="GG263" s="5"/>
      <c r="GH263" s="5"/>
      <c r="GI263" s="5"/>
      <c r="GJ263" s="5"/>
      <c r="GK263" s="5"/>
      <c r="GL263" s="5"/>
      <c r="GM263" s="5"/>
      <c r="GN263" s="5"/>
      <c r="GO263" s="5"/>
      <c r="GP263" s="5"/>
      <c r="GQ263" s="5"/>
      <c r="GR263" s="5"/>
      <c r="GS263" s="5"/>
      <c r="GT263" s="5"/>
      <c r="GU263" s="5"/>
      <c r="GV263" s="5"/>
      <c r="GW263" s="5"/>
      <c r="GX263" s="5"/>
      <c r="GY263" s="5"/>
      <c r="GZ263" s="5"/>
      <c r="HA263" s="5"/>
      <c r="HB263" s="5"/>
      <c r="HC263" s="5"/>
      <c r="HD263" s="5"/>
      <c r="HE263" s="5"/>
      <c r="HF263" s="5"/>
      <c r="HG263" s="5"/>
      <c r="HH263" s="5"/>
      <c r="HI263" s="5"/>
      <c r="HJ263" s="5"/>
      <c r="HK263" s="5"/>
      <c r="HL263" s="5"/>
      <c r="HM263" s="5"/>
      <c r="HN263" s="5"/>
      <c r="HO263" s="5"/>
      <c r="HP263" s="5"/>
      <c r="HQ263" s="5"/>
      <c r="HR263" s="5"/>
      <c r="HS263" s="5"/>
    </row>
    <row r="264" spans="1:227" s="6" customFormat="1">
      <c r="A264" s="84"/>
      <c r="B264" s="83"/>
      <c r="C264" s="74">
        <v>2027</v>
      </c>
      <c r="D264" s="15">
        <f t="shared" si="113"/>
        <v>12297.1</v>
      </c>
      <c r="E264" s="15">
        <v>0</v>
      </c>
      <c r="F264" s="15">
        <v>0</v>
      </c>
      <c r="G264" s="15">
        <v>0</v>
      </c>
      <c r="H264" s="15">
        <v>12297.1</v>
      </c>
      <c r="I264" s="15">
        <v>0</v>
      </c>
      <c r="J264" s="42"/>
      <c r="K264" s="42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DZ264" s="5"/>
      <c r="EA264" s="5"/>
      <c r="EB264" s="5"/>
      <c r="EC264" s="5"/>
      <c r="ED264" s="5"/>
      <c r="EE264" s="5"/>
      <c r="EF264" s="5"/>
      <c r="EG264" s="5"/>
      <c r="EH264" s="5"/>
      <c r="EI264" s="5"/>
      <c r="EJ264" s="5"/>
      <c r="EK264" s="5"/>
      <c r="EL264" s="5"/>
      <c r="EM264" s="5"/>
      <c r="EN264" s="5"/>
      <c r="EO264" s="5"/>
      <c r="EP264" s="5"/>
      <c r="EQ264" s="5"/>
      <c r="ER264" s="5"/>
      <c r="ES264" s="5"/>
      <c r="ET264" s="5"/>
      <c r="EU264" s="5"/>
      <c r="EV264" s="5"/>
      <c r="EW264" s="5"/>
      <c r="EX264" s="5"/>
      <c r="EY264" s="5"/>
      <c r="EZ264" s="5"/>
      <c r="FA264" s="5"/>
      <c r="FB264" s="5"/>
      <c r="FC264" s="5"/>
      <c r="FD264" s="5"/>
      <c r="FE264" s="5"/>
      <c r="FF264" s="5"/>
      <c r="FG264" s="5"/>
      <c r="FH264" s="5"/>
      <c r="FI264" s="5"/>
      <c r="FJ264" s="5"/>
      <c r="FK264" s="5"/>
      <c r="FL264" s="5"/>
      <c r="FM264" s="5"/>
      <c r="FN264" s="5"/>
      <c r="FO264" s="5"/>
      <c r="FP264" s="5"/>
      <c r="FQ264" s="5"/>
      <c r="FR264" s="5"/>
      <c r="FS264" s="5"/>
      <c r="FT264" s="5"/>
      <c r="FU264" s="5"/>
      <c r="FV264" s="5"/>
      <c r="FW264" s="5"/>
      <c r="FX264" s="5"/>
      <c r="FY264" s="5"/>
      <c r="FZ264" s="5"/>
      <c r="GA264" s="5"/>
      <c r="GB264" s="5"/>
      <c r="GC264" s="5"/>
      <c r="GD264" s="5"/>
      <c r="GE264" s="5"/>
      <c r="GF264" s="5"/>
      <c r="GG264" s="5"/>
      <c r="GH264" s="5"/>
      <c r="GI264" s="5"/>
      <c r="GJ264" s="5"/>
      <c r="GK264" s="5"/>
      <c r="GL264" s="5"/>
      <c r="GM264" s="5"/>
      <c r="GN264" s="5"/>
      <c r="GO264" s="5"/>
      <c r="GP264" s="5"/>
      <c r="GQ264" s="5"/>
      <c r="GR264" s="5"/>
      <c r="GS264" s="5"/>
      <c r="GT264" s="5"/>
      <c r="GU264" s="5"/>
      <c r="GV264" s="5"/>
      <c r="GW264" s="5"/>
      <c r="GX264" s="5"/>
      <c r="GY264" s="5"/>
      <c r="GZ264" s="5"/>
      <c r="HA264" s="5"/>
      <c r="HB264" s="5"/>
      <c r="HC264" s="5"/>
      <c r="HD264" s="5"/>
      <c r="HE264" s="5"/>
      <c r="HF264" s="5"/>
      <c r="HG264" s="5"/>
      <c r="HH264" s="5"/>
      <c r="HI264" s="5"/>
      <c r="HJ264" s="5"/>
      <c r="HK264" s="5"/>
      <c r="HL264" s="5"/>
      <c r="HM264" s="5"/>
      <c r="HN264" s="5"/>
      <c r="HO264" s="5"/>
      <c r="HP264" s="5"/>
      <c r="HQ264" s="5"/>
      <c r="HR264" s="5"/>
      <c r="HS264" s="5"/>
    </row>
    <row r="265" spans="1:227" s="6" customFormat="1">
      <c r="A265" s="84"/>
      <c r="B265" s="83"/>
      <c r="C265" s="74">
        <v>2028</v>
      </c>
      <c r="D265" s="15">
        <f>SUM(E265:I265)</f>
        <v>24915.1</v>
      </c>
      <c r="E265" s="15">
        <v>0</v>
      </c>
      <c r="F265" s="15">
        <v>0</v>
      </c>
      <c r="G265" s="15">
        <v>0</v>
      </c>
      <c r="H265" s="15">
        <v>24915.1</v>
      </c>
      <c r="I265" s="15">
        <v>0</v>
      </c>
      <c r="J265" s="42"/>
      <c r="K265" s="42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  <c r="EE265" s="5"/>
      <c r="EF265" s="5"/>
      <c r="EG265" s="5"/>
      <c r="EH265" s="5"/>
      <c r="EI265" s="5"/>
      <c r="EJ265" s="5"/>
      <c r="EK265" s="5"/>
      <c r="EL265" s="5"/>
      <c r="EM265" s="5"/>
      <c r="EN265" s="5"/>
      <c r="EO265" s="5"/>
      <c r="EP265" s="5"/>
      <c r="EQ265" s="5"/>
      <c r="ER265" s="5"/>
      <c r="ES265" s="5"/>
      <c r="ET265" s="5"/>
      <c r="EU265" s="5"/>
      <c r="EV265" s="5"/>
      <c r="EW265" s="5"/>
      <c r="EX265" s="5"/>
      <c r="EY265" s="5"/>
      <c r="EZ265" s="5"/>
      <c r="FA265" s="5"/>
      <c r="FB265" s="5"/>
      <c r="FC265" s="5"/>
      <c r="FD265" s="5"/>
      <c r="FE265" s="5"/>
      <c r="FF265" s="5"/>
      <c r="FG265" s="5"/>
      <c r="FH265" s="5"/>
      <c r="FI265" s="5"/>
      <c r="FJ265" s="5"/>
      <c r="FK265" s="5"/>
      <c r="FL265" s="5"/>
      <c r="FM265" s="5"/>
      <c r="FN265" s="5"/>
      <c r="FO265" s="5"/>
      <c r="FP265" s="5"/>
      <c r="FQ265" s="5"/>
      <c r="FR265" s="5"/>
      <c r="FS265" s="5"/>
      <c r="FT265" s="5"/>
      <c r="FU265" s="5"/>
      <c r="FV265" s="5"/>
      <c r="FW265" s="5"/>
      <c r="FX265" s="5"/>
      <c r="FY265" s="5"/>
      <c r="FZ265" s="5"/>
      <c r="GA265" s="5"/>
      <c r="GB265" s="5"/>
      <c r="GC265" s="5"/>
      <c r="GD265" s="5"/>
      <c r="GE265" s="5"/>
      <c r="GF265" s="5"/>
      <c r="GG265" s="5"/>
      <c r="GH265" s="5"/>
      <c r="GI265" s="5"/>
      <c r="GJ265" s="5"/>
      <c r="GK265" s="5"/>
      <c r="GL265" s="5"/>
      <c r="GM265" s="5"/>
      <c r="GN265" s="5"/>
      <c r="GO265" s="5"/>
      <c r="GP265" s="5"/>
      <c r="GQ265" s="5"/>
      <c r="GR265" s="5"/>
      <c r="GS265" s="5"/>
      <c r="GT265" s="5"/>
      <c r="GU265" s="5"/>
      <c r="GV265" s="5"/>
      <c r="GW265" s="5"/>
      <c r="GX265" s="5"/>
      <c r="GY265" s="5"/>
      <c r="GZ265" s="5"/>
      <c r="HA265" s="5"/>
      <c r="HB265" s="5"/>
      <c r="HC265" s="5"/>
      <c r="HD265" s="5"/>
      <c r="HE265" s="5"/>
      <c r="HF265" s="5"/>
      <c r="HG265" s="5"/>
      <c r="HH265" s="5"/>
      <c r="HI265" s="5"/>
      <c r="HJ265" s="5"/>
      <c r="HK265" s="5"/>
      <c r="HL265" s="5"/>
      <c r="HM265" s="5"/>
      <c r="HN265" s="5"/>
      <c r="HO265" s="5"/>
      <c r="HP265" s="5"/>
      <c r="HQ265" s="5"/>
      <c r="HR265" s="5"/>
      <c r="HS265" s="5"/>
    </row>
    <row r="266" spans="1:227" s="6" customFormat="1">
      <c r="A266" s="82"/>
      <c r="B266" s="83"/>
      <c r="C266" s="74" t="s">
        <v>16</v>
      </c>
      <c r="D266" s="15">
        <f>SUM(D259:D265)</f>
        <v>85234.7</v>
      </c>
      <c r="E266" s="15">
        <f t="shared" ref="E266:H266" si="114">SUM(E259:E265)</f>
        <v>0</v>
      </c>
      <c r="F266" s="15">
        <f t="shared" si="114"/>
        <v>0</v>
      </c>
      <c r="G266" s="15">
        <f t="shared" si="114"/>
        <v>0</v>
      </c>
      <c r="H266" s="15">
        <f t="shared" si="114"/>
        <v>85234.7</v>
      </c>
      <c r="I266" s="15">
        <f>SUM(I259:I265)</f>
        <v>0</v>
      </c>
      <c r="J266" s="42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  <c r="DY266" s="5"/>
      <c r="DZ266" s="5"/>
      <c r="EA266" s="5"/>
      <c r="EB266" s="5"/>
      <c r="EC266" s="5"/>
      <c r="ED266" s="5"/>
      <c r="EE266" s="5"/>
      <c r="EF266" s="5"/>
      <c r="EG266" s="5"/>
      <c r="EH266" s="5"/>
      <c r="EI266" s="5"/>
      <c r="EJ266" s="5"/>
      <c r="EK266" s="5"/>
      <c r="EL266" s="5"/>
      <c r="EM266" s="5"/>
      <c r="EN266" s="5"/>
      <c r="EO266" s="5"/>
      <c r="EP266" s="5"/>
      <c r="EQ266" s="5"/>
      <c r="ER266" s="5"/>
      <c r="ES266" s="5"/>
      <c r="ET266" s="5"/>
      <c r="EU266" s="5"/>
      <c r="EV266" s="5"/>
      <c r="EW266" s="5"/>
      <c r="EX266" s="5"/>
      <c r="EY266" s="5"/>
      <c r="EZ266" s="5"/>
      <c r="FA266" s="5"/>
      <c r="FB266" s="5"/>
      <c r="FC266" s="5"/>
      <c r="FD266" s="5"/>
      <c r="FE266" s="5"/>
      <c r="FF266" s="5"/>
      <c r="FG266" s="5"/>
      <c r="FH266" s="5"/>
      <c r="FI266" s="5"/>
      <c r="FJ266" s="5"/>
      <c r="FK266" s="5"/>
      <c r="FL266" s="5"/>
      <c r="FM266" s="5"/>
      <c r="FN266" s="5"/>
      <c r="FO266" s="5"/>
      <c r="FP266" s="5"/>
      <c r="FQ266" s="5"/>
      <c r="FR266" s="5"/>
      <c r="FS266" s="5"/>
      <c r="FT266" s="5"/>
      <c r="FU266" s="5"/>
      <c r="FV266" s="5"/>
      <c r="FW266" s="5"/>
      <c r="FX266" s="5"/>
      <c r="FY266" s="5"/>
      <c r="FZ266" s="5"/>
      <c r="GA266" s="5"/>
      <c r="GB266" s="5"/>
      <c r="GC266" s="5"/>
      <c r="GD266" s="5"/>
      <c r="GE266" s="5"/>
      <c r="GF266" s="5"/>
      <c r="GG266" s="5"/>
      <c r="GH266" s="5"/>
      <c r="GI266" s="5"/>
      <c r="GJ266" s="5"/>
      <c r="GK266" s="5"/>
      <c r="GL266" s="5"/>
      <c r="GM266" s="5"/>
      <c r="GN266" s="5"/>
      <c r="GO266" s="5"/>
      <c r="GP266" s="5"/>
      <c r="GQ266" s="5"/>
      <c r="GR266" s="5"/>
      <c r="GS266" s="5"/>
      <c r="GT266" s="5"/>
      <c r="GU266" s="5"/>
      <c r="GV266" s="5"/>
      <c r="GW266" s="5"/>
      <c r="GX266" s="5"/>
      <c r="GY266" s="5"/>
      <c r="GZ266" s="5"/>
      <c r="HA266" s="5"/>
      <c r="HB266" s="5"/>
      <c r="HC266" s="5"/>
      <c r="HD266" s="5"/>
      <c r="HE266" s="5"/>
      <c r="HF266" s="5"/>
      <c r="HG266" s="5"/>
      <c r="HH266" s="5"/>
      <c r="HI266" s="5"/>
      <c r="HJ266" s="5"/>
      <c r="HK266" s="5"/>
      <c r="HL266" s="5"/>
      <c r="HM266" s="5"/>
      <c r="HN266" s="5"/>
      <c r="HO266" s="5"/>
      <c r="HP266" s="5"/>
      <c r="HQ266" s="5"/>
      <c r="HR266" s="5"/>
      <c r="HS266" s="5"/>
    </row>
    <row r="267" spans="1:227" s="6" customFormat="1">
      <c r="A267" s="81" t="s">
        <v>44</v>
      </c>
      <c r="B267" s="83"/>
      <c r="C267" s="74">
        <v>2022</v>
      </c>
      <c r="D267" s="15">
        <f>SUM(E267:I267)</f>
        <v>0</v>
      </c>
      <c r="E267" s="15">
        <v>0</v>
      </c>
      <c r="F267" s="15">
        <v>0</v>
      </c>
      <c r="G267" s="15">
        <v>0</v>
      </c>
      <c r="H267" s="15">
        <v>0</v>
      </c>
      <c r="I267" s="15">
        <v>0</v>
      </c>
      <c r="J267" s="42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  <c r="EE267" s="5"/>
      <c r="EF267" s="5"/>
      <c r="EG267" s="5"/>
      <c r="EH267" s="5"/>
      <c r="EI267" s="5"/>
      <c r="EJ267" s="5"/>
      <c r="EK267" s="5"/>
      <c r="EL267" s="5"/>
      <c r="EM267" s="5"/>
      <c r="EN267" s="5"/>
      <c r="EO267" s="5"/>
      <c r="EP267" s="5"/>
      <c r="EQ267" s="5"/>
      <c r="ER267" s="5"/>
      <c r="ES267" s="5"/>
      <c r="ET267" s="5"/>
      <c r="EU267" s="5"/>
      <c r="EV267" s="5"/>
      <c r="EW267" s="5"/>
      <c r="EX267" s="5"/>
      <c r="EY267" s="5"/>
      <c r="EZ267" s="5"/>
      <c r="FA267" s="5"/>
      <c r="FB267" s="5"/>
      <c r="FC267" s="5"/>
      <c r="FD267" s="5"/>
      <c r="FE267" s="5"/>
      <c r="FF267" s="5"/>
      <c r="FG267" s="5"/>
      <c r="FH267" s="5"/>
      <c r="FI267" s="5"/>
      <c r="FJ267" s="5"/>
      <c r="FK267" s="5"/>
      <c r="FL267" s="5"/>
      <c r="FM267" s="5"/>
      <c r="FN267" s="5"/>
      <c r="FO267" s="5"/>
      <c r="FP267" s="5"/>
      <c r="FQ267" s="5"/>
      <c r="FR267" s="5"/>
      <c r="FS267" s="5"/>
      <c r="FT267" s="5"/>
      <c r="FU267" s="5"/>
      <c r="FV267" s="5"/>
      <c r="FW267" s="5"/>
      <c r="FX267" s="5"/>
      <c r="FY267" s="5"/>
      <c r="FZ267" s="5"/>
      <c r="GA267" s="5"/>
      <c r="GB267" s="5"/>
      <c r="GC267" s="5"/>
      <c r="GD267" s="5"/>
      <c r="GE267" s="5"/>
      <c r="GF267" s="5"/>
      <c r="GG267" s="5"/>
      <c r="GH267" s="5"/>
      <c r="GI267" s="5"/>
      <c r="GJ267" s="5"/>
      <c r="GK267" s="5"/>
      <c r="GL267" s="5"/>
      <c r="GM267" s="5"/>
      <c r="GN267" s="5"/>
      <c r="GO267" s="5"/>
      <c r="GP267" s="5"/>
      <c r="GQ267" s="5"/>
      <c r="GR267" s="5"/>
      <c r="GS267" s="5"/>
      <c r="GT267" s="5"/>
      <c r="GU267" s="5"/>
      <c r="GV267" s="5"/>
      <c r="GW267" s="5"/>
      <c r="GX267" s="5"/>
      <c r="GY267" s="5"/>
      <c r="GZ267" s="5"/>
      <c r="HA267" s="5"/>
      <c r="HB267" s="5"/>
      <c r="HC267" s="5"/>
      <c r="HD267" s="5"/>
      <c r="HE267" s="5"/>
      <c r="HF267" s="5"/>
      <c r="HG267" s="5"/>
      <c r="HH267" s="5"/>
      <c r="HI267" s="5"/>
      <c r="HJ267" s="5"/>
      <c r="HK267" s="5"/>
      <c r="HL267" s="5"/>
      <c r="HM267" s="5"/>
      <c r="HN267" s="5"/>
      <c r="HO267" s="5"/>
      <c r="HP267" s="5"/>
      <c r="HQ267" s="5"/>
      <c r="HR267" s="5"/>
      <c r="HS267" s="5"/>
    </row>
    <row r="268" spans="1:227" s="6" customFormat="1">
      <c r="A268" s="84"/>
      <c r="B268" s="83"/>
      <c r="C268" s="74">
        <v>2023</v>
      </c>
      <c r="D268" s="15">
        <f>SUM(E268:I268)</f>
        <v>702.9</v>
      </c>
      <c r="E268" s="15">
        <v>0</v>
      </c>
      <c r="F268" s="15">
        <v>0</v>
      </c>
      <c r="G268" s="15">
        <v>628.5</v>
      </c>
      <c r="H268" s="15">
        <v>74.400000000000006</v>
      </c>
      <c r="I268" s="15">
        <v>0</v>
      </c>
      <c r="J268" s="42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  <c r="DY268" s="5"/>
      <c r="DZ268" s="5"/>
      <c r="EA268" s="5"/>
      <c r="EB268" s="5"/>
      <c r="EC268" s="5"/>
      <c r="ED268" s="5"/>
      <c r="EE268" s="5"/>
      <c r="EF268" s="5"/>
      <c r="EG268" s="5"/>
      <c r="EH268" s="5"/>
      <c r="EI268" s="5"/>
      <c r="EJ268" s="5"/>
      <c r="EK268" s="5"/>
      <c r="EL268" s="5"/>
      <c r="EM268" s="5"/>
      <c r="EN268" s="5"/>
      <c r="EO268" s="5"/>
      <c r="EP268" s="5"/>
      <c r="EQ268" s="5"/>
      <c r="ER268" s="5"/>
      <c r="ES268" s="5"/>
      <c r="ET268" s="5"/>
      <c r="EU268" s="5"/>
      <c r="EV268" s="5"/>
      <c r="EW268" s="5"/>
      <c r="EX268" s="5"/>
      <c r="EY268" s="5"/>
      <c r="EZ268" s="5"/>
      <c r="FA268" s="5"/>
      <c r="FB268" s="5"/>
      <c r="FC268" s="5"/>
      <c r="FD268" s="5"/>
      <c r="FE268" s="5"/>
      <c r="FF268" s="5"/>
      <c r="FG268" s="5"/>
      <c r="FH268" s="5"/>
      <c r="FI268" s="5"/>
      <c r="FJ268" s="5"/>
      <c r="FK268" s="5"/>
      <c r="FL268" s="5"/>
      <c r="FM268" s="5"/>
      <c r="FN268" s="5"/>
      <c r="FO268" s="5"/>
      <c r="FP268" s="5"/>
      <c r="FQ268" s="5"/>
      <c r="FR268" s="5"/>
      <c r="FS268" s="5"/>
      <c r="FT268" s="5"/>
      <c r="FU268" s="5"/>
      <c r="FV268" s="5"/>
      <c r="FW268" s="5"/>
      <c r="FX268" s="5"/>
      <c r="FY268" s="5"/>
      <c r="FZ268" s="5"/>
      <c r="GA268" s="5"/>
      <c r="GB268" s="5"/>
      <c r="GC268" s="5"/>
      <c r="GD268" s="5"/>
      <c r="GE268" s="5"/>
      <c r="GF268" s="5"/>
      <c r="GG268" s="5"/>
      <c r="GH268" s="5"/>
      <c r="GI268" s="5"/>
      <c r="GJ268" s="5"/>
      <c r="GK268" s="5"/>
      <c r="GL268" s="5"/>
      <c r="GM268" s="5"/>
      <c r="GN268" s="5"/>
      <c r="GO268" s="5"/>
      <c r="GP268" s="5"/>
      <c r="GQ268" s="5"/>
      <c r="GR268" s="5"/>
      <c r="GS268" s="5"/>
      <c r="GT268" s="5"/>
      <c r="GU268" s="5"/>
      <c r="GV268" s="5"/>
      <c r="GW268" s="5"/>
      <c r="GX268" s="5"/>
      <c r="GY268" s="5"/>
      <c r="GZ268" s="5"/>
      <c r="HA268" s="5"/>
      <c r="HB268" s="5"/>
      <c r="HC268" s="5"/>
      <c r="HD268" s="5"/>
      <c r="HE268" s="5"/>
      <c r="HF268" s="5"/>
      <c r="HG268" s="5"/>
      <c r="HH268" s="5"/>
      <c r="HI268" s="5"/>
      <c r="HJ268" s="5"/>
      <c r="HK268" s="5"/>
      <c r="HL268" s="5"/>
      <c r="HM268" s="5"/>
      <c r="HN268" s="5"/>
      <c r="HO268" s="5"/>
      <c r="HP268" s="5"/>
      <c r="HQ268" s="5"/>
      <c r="HR268" s="5"/>
      <c r="HS268" s="5"/>
    </row>
    <row r="269" spans="1:227" s="6" customFormat="1">
      <c r="A269" s="82"/>
      <c r="B269" s="83"/>
      <c r="C269" s="74" t="s">
        <v>16</v>
      </c>
      <c r="D269" s="15">
        <f t="shared" ref="D269:H269" si="115">SUM(D267:D268)</f>
        <v>702.9</v>
      </c>
      <c r="E269" s="15">
        <f t="shared" si="115"/>
        <v>0</v>
      </c>
      <c r="F269" s="15">
        <f t="shared" si="115"/>
        <v>0</v>
      </c>
      <c r="G269" s="15">
        <f t="shared" si="115"/>
        <v>628.5</v>
      </c>
      <c r="H269" s="15">
        <f t="shared" si="115"/>
        <v>74.400000000000006</v>
      </c>
      <c r="I269" s="15">
        <f>SUM(I267:I268)</f>
        <v>0</v>
      </c>
      <c r="J269" s="42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/>
      <c r="EC269" s="5"/>
      <c r="ED269" s="5"/>
      <c r="EE269" s="5"/>
      <c r="EF269" s="5"/>
      <c r="EG269" s="5"/>
      <c r="EH269" s="5"/>
      <c r="EI269" s="5"/>
      <c r="EJ269" s="5"/>
      <c r="EK269" s="5"/>
      <c r="EL269" s="5"/>
      <c r="EM269" s="5"/>
      <c r="EN269" s="5"/>
      <c r="EO269" s="5"/>
      <c r="EP269" s="5"/>
      <c r="EQ269" s="5"/>
      <c r="ER269" s="5"/>
      <c r="ES269" s="5"/>
      <c r="ET269" s="5"/>
      <c r="EU269" s="5"/>
      <c r="EV269" s="5"/>
      <c r="EW269" s="5"/>
      <c r="EX269" s="5"/>
      <c r="EY269" s="5"/>
      <c r="EZ269" s="5"/>
      <c r="FA269" s="5"/>
      <c r="FB269" s="5"/>
      <c r="FC269" s="5"/>
      <c r="FD269" s="5"/>
      <c r="FE269" s="5"/>
      <c r="FF269" s="5"/>
      <c r="FG269" s="5"/>
      <c r="FH269" s="5"/>
      <c r="FI269" s="5"/>
      <c r="FJ269" s="5"/>
      <c r="FK269" s="5"/>
      <c r="FL269" s="5"/>
      <c r="FM269" s="5"/>
      <c r="FN269" s="5"/>
      <c r="FO269" s="5"/>
      <c r="FP269" s="5"/>
      <c r="FQ269" s="5"/>
      <c r="FR269" s="5"/>
      <c r="FS269" s="5"/>
      <c r="FT269" s="5"/>
      <c r="FU269" s="5"/>
      <c r="FV269" s="5"/>
      <c r="FW269" s="5"/>
      <c r="FX269" s="5"/>
      <c r="FY269" s="5"/>
      <c r="FZ269" s="5"/>
      <c r="GA269" s="5"/>
      <c r="GB269" s="5"/>
      <c r="GC269" s="5"/>
      <c r="GD269" s="5"/>
      <c r="GE269" s="5"/>
      <c r="GF269" s="5"/>
      <c r="GG269" s="5"/>
      <c r="GH269" s="5"/>
      <c r="GI269" s="5"/>
      <c r="GJ269" s="5"/>
      <c r="GK269" s="5"/>
      <c r="GL269" s="5"/>
      <c r="GM269" s="5"/>
      <c r="GN269" s="5"/>
      <c r="GO269" s="5"/>
      <c r="GP269" s="5"/>
      <c r="GQ269" s="5"/>
      <c r="GR269" s="5"/>
      <c r="GS269" s="5"/>
      <c r="GT269" s="5"/>
      <c r="GU269" s="5"/>
      <c r="GV269" s="5"/>
      <c r="GW269" s="5"/>
      <c r="GX269" s="5"/>
      <c r="GY269" s="5"/>
      <c r="GZ269" s="5"/>
      <c r="HA269" s="5"/>
      <c r="HB269" s="5"/>
      <c r="HC269" s="5"/>
      <c r="HD269" s="5"/>
      <c r="HE269" s="5"/>
      <c r="HF269" s="5"/>
      <c r="HG269" s="5"/>
      <c r="HH269" s="5"/>
      <c r="HI269" s="5"/>
      <c r="HJ269" s="5"/>
      <c r="HK269" s="5"/>
      <c r="HL269" s="5"/>
      <c r="HM269" s="5"/>
      <c r="HN269" s="5"/>
      <c r="HO269" s="5"/>
      <c r="HP269" s="5"/>
      <c r="HQ269" s="5"/>
      <c r="HR269" s="5"/>
      <c r="HS269" s="5"/>
    </row>
    <row r="270" spans="1:227" s="6" customFormat="1">
      <c r="A270" s="81" t="s">
        <v>93</v>
      </c>
      <c r="B270" s="83"/>
      <c r="C270" s="74">
        <v>2025</v>
      </c>
      <c r="D270" s="15">
        <f>SUM(E270:I270)</f>
        <v>42.4</v>
      </c>
      <c r="E270" s="15">
        <v>0</v>
      </c>
      <c r="F270" s="15">
        <v>0</v>
      </c>
      <c r="G270" s="15">
        <v>0</v>
      </c>
      <c r="H270" s="15">
        <v>42.4</v>
      </c>
      <c r="I270" s="15">
        <v>0</v>
      </c>
      <c r="J270" s="42"/>
      <c r="K270" s="42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  <c r="DY270" s="5"/>
      <c r="DZ270" s="5"/>
      <c r="EA270" s="5"/>
      <c r="EB270" s="5"/>
      <c r="EC270" s="5"/>
      <c r="ED270" s="5"/>
      <c r="EE270" s="5"/>
      <c r="EF270" s="5"/>
      <c r="EG270" s="5"/>
      <c r="EH270" s="5"/>
      <c r="EI270" s="5"/>
      <c r="EJ270" s="5"/>
      <c r="EK270" s="5"/>
      <c r="EL270" s="5"/>
      <c r="EM270" s="5"/>
      <c r="EN270" s="5"/>
      <c r="EO270" s="5"/>
      <c r="EP270" s="5"/>
      <c r="EQ270" s="5"/>
      <c r="ER270" s="5"/>
      <c r="ES270" s="5"/>
      <c r="ET270" s="5"/>
      <c r="EU270" s="5"/>
      <c r="EV270" s="5"/>
      <c r="EW270" s="5"/>
      <c r="EX270" s="5"/>
      <c r="EY270" s="5"/>
      <c r="EZ270" s="5"/>
      <c r="FA270" s="5"/>
      <c r="FB270" s="5"/>
      <c r="FC270" s="5"/>
      <c r="FD270" s="5"/>
      <c r="FE270" s="5"/>
      <c r="FF270" s="5"/>
      <c r="FG270" s="5"/>
      <c r="FH270" s="5"/>
      <c r="FI270" s="5"/>
      <c r="FJ270" s="5"/>
      <c r="FK270" s="5"/>
      <c r="FL270" s="5"/>
      <c r="FM270" s="5"/>
      <c r="FN270" s="5"/>
      <c r="FO270" s="5"/>
      <c r="FP270" s="5"/>
      <c r="FQ270" s="5"/>
      <c r="FR270" s="5"/>
      <c r="FS270" s="5"/>
      <c r="FT270" s="5"/>
      <c r="FU270" s="5"/>
      <c r="FV270" s="5"/>
      <c r="FW270" s="5"/>
      <c r="FX270" s="5"/>
      <c r="FY270" s="5"/>
      <c r="FZ270" s="5"/>
      <c r="GA270" s="5"/>
      <c r="GB270" s="5"/>
      <c r="GC270" s="5"/>
      <c r="GD270" s="5"/>
      <c r="GE270" s="5"/>
      <c r="GF270" s="5"/>
      <c r="GG270" s="5"/>
      <c r="GH270" s="5"/>
      <c r="GI270" s="5"/>
      <c r="GJ270" s="5"/>
      <c r="GK270" s="5"/>
      <c r="GL270" s="5"/>
      <c r="GM270" s="5"/>
      <c r="GN270" s="5"/>
      <c r="GO270" s="5"/>
      <c r="GP270" s="5"/>
      <c r="GQ270" s="5"/>
      <c r="GR270" s="5"/>
      <c r="GS270" s="5"/>
      <c r="GT270" s="5"/>
      <c r="GU270" s="5"/>
      <c r="GV270" s="5"/>
      <c r="GW270" s="5"/>
      <c r="GX270" s="5"/>
      <c r="GY270" s="5"/>
      <c r="GZ270" s="5"/>
      <c r="HA270" s="5"/>
      <c r="HB270" s="5"/>
      <c r="HC270" s="5"/>
      <c r="HD270" s="5"/>
      <c r="HE270" s="5"/>
      <c r="HF270" s="5"/>
      <c r="HG270" s="5"/>
      <c r="HH270" s="5"/>
      <c r="HI270" s="5"/>
      <c r="HJ270" s="5"/>
      <c r="HK270" s="5"/>
      <c r="HL270" s="5"/>
      <c r="HM270" s="5"/>
      <c r="HN270" s="5"/>
      <c r="HO270" s="5"/>
      <c r="HP270" s="5"/>
      <c r="HQ270" s="5"/>
      <c r="HR270" s="5"/>
      <c r="HS270" s="5"/>
    </row>
    <row r="271" spans="1:227" s="6" customFormat="1">
      <c r="A271" s="84"/>
      <c r="B271" s="83"/>
      <c r="C271" s="74">
        <v>2026</v>
      </c>
      <c r="D271" s="15">
        <f t="shared" ref="D271" si="116">SUM(E271:I271)</f>
        <v>97.1</v>
      </c>
      <c r="E271" s="15">
        <v>0</v>
      </c>
      <c r="F271" s="15">
        <v>0</v>
      </c>
      <c r="G271" s="15">
        <v>0</v>
      </c>
      <c r="H271" s="15">
        <v>97.1</v>
      </c>
      <c r="I271" s="15">
        <v>0</v>
      </c>
      <c r="J271" s="42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  <c r="DY271" s="5"/>
      <c r="DZ271" s="5"/>
      <c r="EA271" s="5"/>
      <c r="EB271" s="5"/>
      <c r="EC271" s="5"/>
      <c r="ED271" s="5"/>
      <c r="EE271" s="5"/>
      <c r="EF271" s="5"/>
      <c r="EG271" s="5"/>
      <c r="EH271" s="5"/>
      <c r="EI271" s="5"/>
      <c r="EJ271" s="5"/>
      <c r="EK271" s="5"/>
      <c r="EL271" s="5"/>
      <c r="EM271" s="5"/>
      <c r="EN271" s="5"/>
      <c r="EO271" s="5"/>
      <c r="EP271" s="5"/>
      <c r="EQ271" s="5"/>
      <c r="ER271" s="5"/>
      <c r="ES271" s="5"/>
      <c r="ET271" s="5"/>
      <c r="EU271" s="5"/>
      <c r="EV271" s="5"/>
      <c r="EW271" s="5"/>
      <c r="EX271" s="5"/>
      <c r="EY271" s="5"/>
      <c r="EZ271" s="5"/>
      <c r="FA271" s="5"/>
      <c r="FB271" s="5"/>
      <c r="FC271" s="5"/>
      <c r="FD271" s="5"/>
      <c r="FE271" s="5"/>
      <c r="FF271" s="5"/>
      <c r="FG271" s="5"/>
      <c r="FH271" s="5"/>
      <c r="FI271" s="5"/>
      <c r="FJ271" s="5"/>
      <c r="FK271" s="5"/>
      <c r="FL271" s="5"/>
      <c r="FM271" s="5"/>
      <c r="FN271" s="5"/>
      <c r="FO271" s="5"/>
      <c r="FP271" s="5"/>
      <c r="FQ271" s="5"/>
      <c r="FR271" s="5"/>
      <c r="FS271" s="5"/>
      <c r="FT271" s="5"/>
      <c r="FU271" s="5"/>
      <c r="FV271" s="5"/>
      <c r="FW271" s="5"/>
      <c r="FX271" s="5"/>
      <c r="FY271" s="5"/>
      <c r="FZ271" s="5"/>
      <c r="GA271" s="5"/>
      <c r="GB271" s="5"/>
      <c r="GC271" s="5"/>
      <c r="GD271" s="5"/>
      <c r="GE271" s="5"/>
      <c r="GF271" s="5"/>
      <c r="GG271" s="5"/>
      <c r="GH271" s="5"/>
      <c r="GI271" s="5"/>
      <c r="GJ271" s="5"/>
      <c r="GK271" s="5"/>
      <c r="GL271" s="5"/>
      <c r="GM271" s="5"/>
      <c r="GN271" s="5"/>
      <c r="GO271" s="5"/>
      <c r="GP271" s="5"/>
      <c r="GQ271" s="5"/>
      <c r="GR271" s="5"/>
      <c r="GS271" s="5"/>
      <c r="GT271" s="5"/>
      <c r="GU271" s="5"/>
      <c r="GV271" s="5"/>
      <c r="GW271" s="5"/>
      <c r="GX271" s="5"/>
      <c r="GY271" s="5"/>
      <c r="GZ271" s="5"/>
      <c r="HA271" s="5"/>
      <c r="HB271" s="5"/>
      <c r="HC271" s="5"/>
      <c r="HD271" s="5"/>
      <c r="HE271" s="5"/>
      <c r="HF271" s="5"/>
      <c r="HG271" s="5"/>
      <c r="HH271" s="5"/>
      <c r="HI271" s="5"/>
      <c r="HJ271" s="5"/>
      <c r="HK271" s="5"/>
      <c r="HL271" s="5"/>
      <c r="HM271" s="5"/>
      <c r="HN271" s="5"/>
      <c r="HO271" s="5"/>
      <c r="HP271" s="5"/>
      <c r="HQ271" s="5"/>
      <c r="HR271" s="5"/>
      <c r="HS271" s="5"/>
    </row>
    <row r="272" spans="1:227" s="6" customFormat="1">
      <c r="A272" s="84"/>
      <c r="B272" s="83"/>
      <c r="C272" s="74">
        <v>2027</v>
      </c>
      <c r="D272" s="15">
        <f>SUM(E272:I272)</f>
        <v>97.1</v>
      </c>
      <c r="E272" s="15">
        <v>0</v>
      </c>
      <c r="F272" s="15">
        <v>0</v>
      </c>
      <c r="G272" s="15">
        <v>0</v>
      </c>
      <c r="H272" s="15">
        <v>97.1</v>
      </c>
      <c r="I272" s="15">
        <v>0</v>
      </c>
      <c r="J272" s="42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  <c r="DY272" s="5"/>
      <c r="DZ272" s="5"/>
      <c r="EA272" s="5"/>
      <c r="EB272" s="5"/>
      <c r="EC272" s="5"/>
      <c r="ED272" s="5"/>
      <c r="EE272" s="5"/>
      <c r="EF272" s="5"/>
      <c r="EG272" s="5"/>
      <c r="EH272" s="5"/>
      <c r="EI272" s="5"/>
      <c r="EJ272" s="5"/>
      <c r="EK272" s="5"/>
      <c r="EL272" s="5"/>
      <c r="EM272" s="5"/>
      <c r="EN272" s="5"/>
      <c r="EO272" s="5"/>
      <c r="EP272" s="5"/>
      <c r="EQ272" s="5"/>
      <c r="ER272" s="5"/>
      <c r="ES272" s="5"/>
      <c r="ET272" s="5"/>
      <c r="EU272" s="5"/>
      <c r="EV272" s="5"/>
      <c r="EW272" s="5"/>
      <c r="EX272" s="5"/>
      <c r="EY272" s="5"/>
      <c r="EZ272" s="5"/>
      <c r="FA272" s="5"/>
      <c r="FB272" s="5"/>
      <c r="FC272" s="5"/>
      <c r="FD272" s="5"/>
      <c r="FE272" s="5"/>
      <c r="FF272" s="5"/>
      <c r="FG272" s="5"/>
      <c r="FH272" s="5"/>
      <c r="FI272" s="5"/>
      <c r="FJ272" s="5"/>
      <c r="FK272" s="5"/>
      <c r="FL272" s="5"/>
      <c r="FM272" s="5"/>
      <c r="FN272" s="5"/>
      <c r="FO272" s="5"/>
      <c r="FP272" s="5"/>
      <c r="FQ272" s="5"/>
      <c r="FR272" s="5"/>
      <c r="FS272" s="5"/>
      <c r="FT272" s="5"/>
      <c r="FU272" s="5"/>
      <c r="FV272" s="5"/>
      <c r="FW272" s="5"/>
      <c r="FX272" s="5"/>
      <c r="FY272" s="5"/>
      <c r="FZ272" s="5"/>
      <c r="GA272" s="5"/>
      <c r="GB272" s="5"/>
      <c r="GC272" s="5"/>
      <c r="GD272" s="5"/>
      <c r="GE272" s="5"/>
      <c r="GF272" s="5"/>
      <c r="GG272" s="5"/>
      <c r="GH272" s="5"/>
      <c r="GI272" s="5"/>
      <c r="GJ272" s="5"/>
      <c r="GK272" s="5"/>
      <c r="GL272" s="5"/>
      <c r="GM272" s="5"/>
      <c r="GN272" s="5"/>
      <c r="GO272" s="5"/>
      <c r="GP272" s="5"/>
      <c r="GQ272" s="5"/>
      <c r="GR272" s="5"/>
      <c r="GS272" s="5"/>
      <c r="GT272" s="5"/>
      <c r="GU272" s="5"/>
      <c r="GV272" s="5"/>
      <c r="GW272" s="5"/>
      <c r="GX272" s="5"/>
      <c r="GY272" s="5"/>
      <c r="GZ272" s="5"/>
      <c r="HA272" s="5"/>
      <c r="HB272" s="5"/>
      <c r="HC272" s="5"/>
      <c r="HD272" s="5"/>
      <c r="HE272" s="5"/>
      <c r="HF272" s="5"/>
      <c r="HG272" s="5"/>
      <c r="HH272" s="5"/>
      <c r="HI272" s="5"/>
      <c r="HJ272" s="5"/>
      <c r="HK272" s="5"/>
      <c r="HL272" s="5"/>
      <c r="HM272" s="5"/>
      <c r="HN272" s="5"/>
      <c r="HO272" s="5"/>
      <c r="HP272" s="5"/>
      <c r="HQ272" s="5"/>
      <c r="HR272" s="5"/>
      <c r="HS272" s="5"/>
    </row>
    <row r="273" spans="1:227" s="6" customFormat="1">
      <c r="A273" s="82"/>
      <c r="B273" s="83"/>
      <c r="C273" s="74" t="s">
        <v>16</v>
      </c>
      <c r="D273" s="15">
        <f t="shared" ref="D273:H273" si="117">SUM(D270:D272)</f>
        <v>236.6</v>
      </c>
      <c r="E273" s="15">
        <f t="shared" si="117"/>
        <v>0</v>
      </c>
      <c r="F273" s="15">
        <f t="shared" si="117"/>
        <v>0</v>
      </c>
      <c r="G273" s="15">
        <f t="shared" si="117"/>
        <v>0</v>
      </c>
      <c r="H273" s="15">
        <f t="shared" si="117"/>
        <v>236.6</v>
      </c>
      <c r="I273" s="15">
        <f>SUM(I270:I272)</f>
        <v>0</v>
      </c>
      <c r="J273" s="42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  <c r="DY273" s="5"/>
      <c r="DZ273" s="5"/>
      <c r="EA273" s="5"/>
      <c r="EB273" s="5"/>
      <c r="EC273" s="5"/>
      <c r="ED273" s="5"/>
      <c r="EE273" s="5"/>
      <c r="EF273" s="5"/>
      <c r="EG273" s="5"/>
      <c r="EH273" s="5"/>
      <c r="EI273" s="5"/>
      <c r="EJ273" s="5"/>
      <c r="EK273" s="5"/>
      <c r="EL273" s="5"/>
      <c r="EM273" s="5"/>
      <c r="EN273" s="5"/>
      <c r="EO273" s="5"/>
      <c r="EP273" s="5"/>
      <c r="EQ273" s="5"/>
      <c r="ER273" s="5"/>
      <c r="ES273" s="5"/>
      <c r="ET273" s="5"/>
      <c r="EU273" s="5"/>
      <c r="EV273" s="5"/>
      <c r="EW273" s="5"/>
      <c r="EX273" s="5"/>
      <c r="EY273" s="5"/>
      <c r="EZ273" s="5"/>
      <c r="FA273" s="5"/>
      <c r="FB273" s="5"/>
      <c r="FC273" s="5"/>
      <c r="FD273" s="5"/>
      <c r="FE273" s="5"/>
      <c r="FF273" s="5"/>
      <c r="FG273" s="5"/>
      <c r="FH273" s="5"/>
      <c r="FI273" s="5"/>
      <c r="FJ273" s="5"/>
      <c r="FK273" s="5"/>
      <c r="FL273" s="5"/>
      <c r="FM273" s="5"/>
      <c r="FN273" s="5"/>
      <c r="FO273" s="5"/>
      <c r="FP273" s="5"/>
      <c r="FQ273" s="5"/>
      <c r="FR273" s="5"/>
      <c r="FS273" s="5"/>
      <c r="FT273" s="5"/>
      <c r="FU273" s="5"/>
      <c r="FV273" s="5"/>
      <c r="FW273" s="5"/>
      <c r="FX273" s="5"/>
      <c r="FY273" s="5"/>
      <c r="FZ273" s="5"/>
      <c r="GA273" s="5"/>
      <c r="GB273" s="5"/>
      <c r="GC273" s="5"/>
      <c r="GD273" s="5"/>
      <c r="GE273" s="5"/>
      <c r="GF273" s="5"/>
      <c r="GG273" s="5"/>
      <c r="GH273" s="5"/>
      <c r="GI273" s="5"/>
      <c r="GJ273" s="5"/>
      <c r="GK273" s="5"/>
      <c r="GL273" s="5"/>
      <c r="GM273" s="5"/>
      <c r="GN273" s="5"/>
      <c r="GO273" s="5"/>
      <c r="GP273" s="5"/>
      <c r="GQ273" s="5"/>
      <c r="GR273" s="5"/>
      <c r="GS273" s="5"/>
      <c r="GT273" s="5"/>
      <c r="GU273" s="5"/>
      <c r="GV273" s="5"/>
      <c r="GW273" s="5"/>
      <c r="GX273" s="5"/>
      <c r="GY273" s="5"/>
      <c r="GZ273" s="5"/>
      <c r="HA273" s="5"/>
      <c r="HB273" s="5"/>
      <c r="HC273" s="5"/>
      <c r="HD273" s="5"/>
      <c r="HE273" s="5"/>
      <c r="HF273" s="5"/>
      <c r="HG273" s="5"/>
      <c r="HH273" s="5"/>
      <c r="HI273" s="5"/>
      <c r="HJ273" s="5"/>
      <c r="HK273" s="5"/>
      <c r="HL273" s="5"/>
      <c r="HM273" s="5"/>
      <c r="HN273" s="5"/>
      <c r="HO273" s="5"/>
      <c r="HP273" s="5"/>
      <c r="HQ273" s="5"/>
      <c r="HR273" s="5"/>
      <c r="HS273" s="5"/>
    </row>
    <row r="274" spans="1:227" s="6" customFormat="1">
      <c r="A274" s="76" t="s">
        <v>72</v>
      </c>
      <c r="B274" s="17"/>
      <c r="C274" s="18"/>
      <c r="D274" s="19"/>
      <c r="E274" s="20"/>
      <c r="F274" s="20"/>
      <c r="G274" s="20"/>
      <c r="H274" s="20"/>
      <c r="I274" s="21"/>
      <c r="J274" s="42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  <c r="DY274" s="5"/>
      <c r="DZ274" s="5"/>
      <c r="EA274" s="5"/>
      <c r="EB274" s="5"/>
      <c r="EC274" s="5"/>
      <c r="ED274" s="5"/>
      <c r="EE274" s="5"/>
      <c r="EF274" s="5"/>
      <c r="EG274" s="5"/>
      <c r="EH274" s="5"/>
      <c r="EI274" s="5"/>
      <c r="EJ274" s="5"/>
      <c r="EK274" s="5"/>
      <c r="EL274" s="5"/>
      <c r="EM274" s="5"/>
      <c r="EN274" s="5"/>
      <c r="EO274" s="5"/>
      <c r="EP274" s="5"/>
      <c r="EQ274" s="5"/>
      <c r="ER274" s="5"/>
      <c r="ES274" s="5"/>
      <c r="ET274" s="5"/>
      <c r="EU274" s="5"/>
      <c r="EV274" s="5"/>
      <c r="EW274" s="5"/>
      <c r="EX274" s="5"/>
      <c r="EY274" s="5"/>
      <c r="EZ274" s="5"/>
      <c r="FA274" s="5"/>
      <c r="FB274" s="5"/>
      <c r="FC274" s="5"/>
      <c r="FD274" s="5"/>
      <c r="FE274" s="5"/>
      <c r="FF274" s="5"/>
      <c r="FG274" s="5"/>
      <c r="FH274" s="5"/>
      <c r="FI274" s="5"/>
      <c r="FJ274" s="5"/>
      <c r="FK274" s="5"/>
      <c r="FL274" s="5"/>
      <c r="FM274" s="5"/>
      <c r="FN274" s="5"/>
      <c r="FO274" s="5"/>
      <c r="FP274" s="5"/>
      <c r="FQ274" s="5"/>
      <c r="FR274" s="5"/>
      <c r="FS274" s="5"/>
      <c r="FT274" s="5"/>
      <c r="FU274" s="5"/>
      <c r="FV274" s="5"/>
      <c r="FW274" s="5"/>
      <c r="FX274" s="5"/>
      <c r="FY274" s="5"/>
      <c r="FZ274" s="5"/>
      <c r="GA274" s="5"/>
      <c r="GB274" s="5"/>
      <c r="GC274" s="5"/>
      <c r="GD274" s="5"/>
      <c r="GE274" s="5"/>
      <c r="GF274" s="5"/>
      <c r="GG274" s="5"/>
      <c r="GH274" s="5"/>
      <c r="GI274" s="5"/>
      <c r="GJ274" s="5"/>
      <c r="GK274" s="5"/>
      <c r="GL274" s="5"/>
      <c r="GM274" s="5"/>
      <c r="GN274" s="5"/>
      <c r="GO274" s="5"/>
      <c r="GP274" s="5"/>
      <c r="GQ274" s="5"/>
      <c r="GR274" s="5"/>
      <c r="GS274" s="5"/>
      <c r="GT274" s="5"/>
      <c r="GU274" s="5"/>
      <c r="GV274" s="5"/>
      <c r="GW274" s="5"/>
      <c r="GX274" s="5"/>
      <c r="GY274" s="5"/>
      <c r="GZ274" s="5"/>
      <c r="HA274" s="5"/>
      <c r="HB274" s="5"/>
      <c r="HC274" s="5"/>
      <c r="HD274" s="5"/>
      <c r="HE274" s="5"/>
      <c r="HF274" s="5"/>
      <c r="HG274" s="5"/>
      <c r="HH274" s="5"/>
      <c r="HI274" s="5"/>
      <c r="HJ274" s="5"/>
      <c r="HK274" s="5"/>
      <c r="HL274" s="5"/>
      <c r="HM274" s="5"/>
      <c r="HN274" s="5"/>
      <c r="HO274" s="5"/>
      <c r="HP274" s="5"/>
      <c r="HQ274" s="5"/>
      <c r="HR274" s="5"/>
      <c r="HS274" s="5"/>
    </row>
    <row r="275" spans="1:227" s="6" customFormat="1">
      <c r="A275" s="85" t="s">
        <v>16</v>
      </c>
      <c r="B275" s="80"/>
      <c r="C275" s="75">
        <v>2022</v>
      </c>
      <c r="D275" s="23">
        <f t="shared" ref="D275:I281" si="118">D283</f>
        <v>175.5</v>
      </c>
      <c r="E275" s="23">
        <f t="shared" si="118"/>
        <v>0</v>
      </c>
      <c r="F275" s="23">
        <f t="shared" si="118"/>
        <v>0</v>
      </c>
      <c r="G275" s="23">
        <f t="shared" si="118"/>
        <v>0</v>
      </c>
      <c r="H275" s="23">
        <f t="shared" si="118"/>
        <v>175.5</v>
      </c>
      <c r="I275" s="23">
        <f t="shared" si="118"/>
        <v>0</v>
      </c>
      <c r="J275" s="40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  <c r="DY275" s="5"/>
      <c r="DZ275" s="5"/>
      <c r="EA275" s="5"/>
      <c r="EB275" s="5"/>
      <c r="EC275" s="5"/>
      <c r="ED275" s="5"/>
      <c r="EE275" s="5"/>
      <c r="EF275" s="5"/>
      <c r="EG275" s="5"/>
      <c r="EH275" s="5"/>
      <c r="EI275" s="5"/>
      <c r="EJ275" s="5"/>
      <c r="EK275" s="5"/>
      <c r="EL275" s="5"/>
      <c r="EM275" s="5"/>
      <c r="EN275" s="5"/>
      <c r="EO275" s="5"/>
      <c r="EP275" s="5"/>
      <c r="EQ275" s="5"/>
      <c r="ER275" s="5"/>
      <c r="ES275" s="5"/>
      <c r="ET275" s="5"/>
      <c r="EU275" s="5"/>
      <c r="EV275" s="5"/>
      <c r="EW275" s="5"/>
      <c r="EX275" s="5"/>
      <c r="EY275" s="5"/>
      <c r="EZ275" s="5"/>
      <c r="FA275" s="5"/>
      <c r="FB275" s="5"/>
      <c r="FC275" s="5"/>
      <c r="FD275" s="5"/>
      <c r="FE275" s="5"/>
      <c r="FF275" s="5"/>
      <c r="FG275" s="5"/>
      <c r="FH275" s="5"/>
      <c r="FI275" s="5"/>
      <c r="FJ275" s="5"/>
      <c r="FK275" s="5"/>
      <c r="FL275" s="5"/>
      <c r="FM275" s="5"/>
      <c r="FN275" s="5"/>
      <c r="FO275" s="5"/>
      <c r="FP275" s="5"/>
      <c r="FQ275" s="5"/>
      <c r="FR275" s="5"/>
      <c r="FS275" s="5"/>
      <c r="FT275" s="5"/>
      <c r="FU275" s="5"/>
      <c r="FV275" s="5"/>
      <c r="FW275" s="5"/>
      <c r="FX275" s="5"/>
      <c r="FY275" s="5"/>
      <c r="FZ275" s="5"/>
      <c r="GA275" s="5"/>
      <c r="GB275" s="5"/>
      <c r="GC275" s="5"/>
      <c r="GD275" s="5"/>
      <c r="GE275" s="5"/>
      <c r="GF275" s="5"/>
      <c r="GG275" s="5"/>
      <c r="GH275" s="5"/>
      <c r="GI275" s="5"/>
      <c r="GJ275" s="5"/>
      <c r="GK275" s="5"/>
      <c r="GL275" s="5"/>
      <c r="GM275" s="5"/>
      <c r="GN275" s="5"/>
      <c r="GO275" s="5"/>
      <c r="GP275" s="5"/>
      <c r="GQ275" s="5"/>
      <c r="GR275" s="5"/>
      <c r="GS275" s="5"/>
      <c r="GT275" s="5"/>
      <c r="GU275" s="5"/>
      <c r="GV275" s="5"/>
      <c r="GW275" s="5"/>
      <c r="GX275" s="5"/>
      <c r="GY275" s="5"/>
      <c r="GZ275" s="5"/>
      <c r="HA275" s="5"/>
      <c r="HB275" s="5"/>
      <c r="HC275" s="5"/>
      <c r="HD275" s="5"/>
      <c r="HE275" s="5"/>
      <c r="HF275" s="5"/>
      <c r="HG275" s="5"/>
      <c r="HH275" s="5"/>
      <c r="HI275" s="5"/>
      <c r="HJ275" s="5"/>
      <c r="HK275" s="5"/>
      <c r="HL275" s="5"/>
      <c r="HM275" s="5"/>
      <c r="HN275" s="5"/>
      <c r="HO275" s="5"/>
      <c r="HP275" s="5"/>
      <c r="HQ275" s="5"/>
      <c r="HR275" s="5"/>
      <c r="HS275" s="5"/>
    </row>
    <row r="276" spans="1:227" s="6" customFormat="1">
      <c r="A276" s="85"/>
      <c r="B276" s="80"/>
      <c r="C276" s="75">
        <v>2023</v>
      </c>
      <c r="D276" s="23">
        <f t="shared" si="118"/>
        <v>167</v>
      </c>
      <c r="E276" s="23">
        <f t="shared" si="118"/>
        <v>0</v>
      </c>
      <c r="F276" s="23">
        <f t="shared" si="118"/>
        <v>0</v>
      </c>
      <c r="G276" s="23">
        <f t="shared" si="118"/>
        <v>0</v>
      </c>
      <c r="H276" s="23">
        <f t="shared" si="118"/>
        <v>167</v>
      </c>
      <c r="I276" s="23">
        <f t="shared" si="118"/>
        <v>0</v>
      </c>
      <c r="J276" s="40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  <c r="DY276" s="5"/>
      <c r="DZ276" s="5"/>
      <c r="EA276" s="5"/>
      <c r="EB276" s="5"/>
      <c r="EC276" s="5"/>
      <c r="ED276" s="5"/>
      <c r="EE276" s="5"/>
      <c r="EF276" s="5"/>
      <c r="EG276" s="5"/>
      <c r="EH276" s="5"/>
      <c r="EI276" s="5"/>
      <c r="EJ276" s="5"/>
      <c r="EK276" s="5"/>
      <c r="EL276" s="5"/>
      <c r="EM276" s="5"/>
      <c r="EN276" s="5"/>
      <c r="EO276" s="5"/>
      <c r="EP276" s="5"/>
      <c r="EQ276" s="5"/>
      <c r="ER276" s="5"/>
      <c r="ES276" s="5"/>
      <c r="ET276" s="5"/>
      <c r="EU276" s="5"/>
      <c r="EV276" s="5"/>
      <c r="EW276" s="5"/>
      <c r="EX276" s="5"/>
      <c r="EY276" s="5"/>
      <c r="EZ276" s="5"/>
      <c r="FA276" s="5"/>
      <c r="FB276" s="5"/>
      <c r="FC276" s="5"/>
      <c r="FD276" s="5"/>
      <c r="FE276" s="5"/>
      <c r="FF276" s="5"/>
      <c r="FG276" s="5"/>
      <c r="FH276" s="5"/>
      <c r="FI276" s="5"/>
      <c r="FJ276" s="5"/>
      <c r="FK276" s="5"/>
      <c r="FL276" s="5"/>
      <c r="FM276" s="5"/>
      <c r="FN276" s="5"/>
      <c r="FO276" s="5"/>
      <c r="FP276" s="5"/>
      <c r="FQ276" s="5"/>
      <c r="FR276" s="5"/>
      <c r="FS276" s="5"/>
      <c r="FT276" s="5"/>
      <c r="FU276" s="5"/>
      <c r="FV276" s="5"/>
      <c r="FW276" s="5"/>
      <c r="FX276" s="5"/>
      <c r="FY276" s="5"/>
      <c r="FZ276" s="5"/>
      <c r="GA276" s="5"/>
      <c r="GB276" s="5"/>
      <c r="GC276" s="5"/>
      <c r="GD276" s="5"/>
      <c r="GE276" s="5"/>
      <c r="GF276" s="5"/>
      <c r="GG276" s="5"/>
      <c r="GH276" s="5"/>
      <c r="GI276" s="5"/>
      <c r="GJ276" s="5"/>
      <c r="GK276" s="5"/>
      <c r="GL276" s="5"/>
      <c r="GM276" s="5"/>
      <c r="GN276" s="5"/>
      <c r="GO276" s="5"/>
      <c r="GP276" s="5"/>
      <c r="GQ276" s="5"/>
      <c r="GR276" s="5"/>
      <c r="GS276" s="5"/>
      <c r="GT276" s="5"/>
      <c r="GU276" s="5"/>
      <c r="GV276" s="5"/>
      <c r="GW276" s="5"/>
      <c r="GX276" s="5"/>
      <c r="GY276" s="5"/>
      <c r="GZ276" s="5"/>
      <c r="HA276" s="5"/>
      <c r="HB276" s="5"/>
      <c r="HC276" s="5"/>
      <c r="HD276" s="5"/>
      <c r="HE276" s="5"/>
      <c r="HF276" s="5"/>
      <c r="HG276" s="5"/>
      <c r="HH276" s="5"/>
      <c r="HI276" s="5"/>
      <c r="HJ276" s="5"/>
      <c r="HK276" s="5"/>
      <c r="HL276" s="5"/>
      <c r="HM276" s="5"/>
      <c r="HN276" s="5"/>
      <c r="HO276" s="5"/>
      <c r="HP276" s="5"/>
      <c r="HQ276" s="5"/>
      <c r="HR276" s="5"/>
      <c r="HS276" s="5"/>
    </row>
    <row r="277" spans="1:227" s="6" customFormat="1">
      <c r="A277" s="85"/>
      <c r="B277" s="80"/>
      <c r="C277" s="75">
        <v>2024</v>
      </c>
      <c r="D277" s="23">
        <f t="shared" si="118"/>
        <v>227</v>
      </c>
      <c r="E277" s="23">
        <f t="shared" si="118"/>
        <v>0</v>
      </c>
      <c r="F277" s="23">
        <f t="shared" si="118"/>
        <v>0</v>
      </c>
      <c r="G277" s="23">
        <f t="shared" si="118"/>
        <v>0</v>
      </c>
      <c r="H277" s="23">
        <f t="shared" si="118"/>
        <v>227</v>
      </c>
      <c r="I277" s="23">
        <f t="shared" si="118"/>
        <v>0</v>
      </c>
      <c r="J277" s="40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  <c r="DY277" s="5"/>
      <c r="DZ277" s="5"/>
      <c r="EA277" s="5"/>
      <c r="EB277" s="5"/>
      <c r="EC277" s="5"/>
      <c r="ED277" s="5"/>
      <c r="EE277" s="5"/>
      <c r="EF277" s="5"/>
      <c r="EG277" s="5"/>
      <c r="EH277" s="5"/>
      <c r="EI277" s="5"/>
      <c r="EJ277" s="5"/>
      <c r="EK277" s="5"/>
      <c r="EL277" s="5"/>
      <c r="EM277" s="5"/>
      <c r="EN277" s="5"/>
      <c r="EO277" s="5"/>
      <c r="EP277" s="5"/>
      <c r="EQ277" s="5"/>
      <c r="ER277" s="5"/>
      <c r="ES277" s="5"/>
      <c r="ET277" s="5"/>
      <c r="EU277" s="5"/>
      <c r="EV277" s="5"/>
      <c r="EW277" s="5"/>
      <c r="EX277" s="5"/>
      <c r="EY277" s="5"/>
      <c r="EZ277" s="5"/>
      <c r="FA277" s="5"/>
      <c r="FB277" s="5"/>
      <c r="FC277" s="5"/>
      <c r="FD277" s="5"/>
      <c r="FE277" s="5"/>
      <c r="FF277" s="5"/>
      <c r="FG277" s="5"/>
      <c r="FH277" s="5"/>
      <c r="FI277" s="5"/>
      <c r="FJ277" s="5"/>
      <c r="FK277" s="5"/>
      <c r="FL277" s="5"/>
      <c r="FM277" s="5"/>
      <c r="FN277" s="5"/>
      <c r="FO277" s="5"/>
      <c r="FP277" s="5"/>
      <c r="FQ277" s="5"/>
      <c r="FR277" s="5"/>
      <c r="FS277" s="5"/>
      <c r="FT277" s="5"/>
      <c r="FU277" s="5"/>
      <c r="FV277" s="5"/>
      <c r="FW277" s="5"/>
      <c r="FX277" s="5"/>
      <c r="FY277" s="5"/>
      <c r="FZ277" s="5"/>
      <c r="GA277" s="5"/>
      <c r="GB277" s="5"/>
      <c r="GC277" s="5"/>
      <c r="GD277" s="5"/>
      <c r="GE277" s="5"/>
      <c r="GF277" s="5"/>
      <c r="GG277" s="5"/>
      <c r="GH277" s="5"/>
      <c r="GI277" s="5"/>
      <c r="GJ277" s="5"/>
      <c r="GK277" s="5"/>
      <c r="GL277" s="5"/>
      <c r="GM277" s="5"/>
      <c r="GN277" s="5"/>
      <c r="GO277" s="5"/>
      <c r="GP277" s="5"/>
      <c r="GQ277" s="5"/>
      <c r="GR277" s="5"/>
      <c r="GS277" s="5"/>
      <c r="GT277" s="5"/>
      <c r="GU277" s="5"/>
      <c r="GV277" s="5"/>
      <c r="GW277" s="5"/>
      <c r="GX277" s="5"/>
      <c r="GY277" s="5"/>
      <c r="GZ277" s="5"/>
      <c r="HA277" s="5"/>
      <c r="HB277" s="5"/>
      <c r="HC277" s="5"/>
      <c r="HD277" s="5"/>
      <c r="HE277" s="5"/>
      <c r="HF277" s="5"/>
      <c r="HG277" s="5"/>
      <c r="HH277" s="5"/>
      <c r="HI277" s="5"/>
      <c r="HJ277" s="5"/>
      <c r="HK277" s="5"/>
      <c r="HL277" s="5"/>
      <c r="HM277" s="5"/>
      <c r="HN277" s="5"/>
      <c r="HO277" s="5"/>
      <c r="HP277" s="5"/>
      <c r="HQ277" s="5"/>
      <c r="HR277" s="5"/>
      <c r="HS277" s="5"/>
    </row>
    <row r="278" spans="1:227" s="6" customFormat="1">
      <c r="A278" s="85"/>
      <c r="B278" s="80"/>
      <c r="C278" s="75">
        <v>2025</v>
      </c>
      <c r="D278" s="23">
        <f t="shared" si="118"/>
        <v>221.6</v>
      </c>
      <c r="E278" s="23">
        <f t="shared" si="118"/>
        <v>0</v>
      </c>
      <c r="F278" s="23">
        <f t="shared" si="118"/>
        <v>0</v>
      </c>
      <c r="G278" s="23">
        <f t="shared" si="118"/>
        <v>0</v>
      </c>
      <c r="H278" s="23">
        <f t="shared" si="118"/>
        <v>221.6</v>
      </c>
      <c r="I278" s="23">
        <f t="shared" si="118"/>
        <v>0</v>
      </c>
      <c r="J278" s="40"/>
      <c r="K278" s="40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  <c r="DY278" s="5"/>
      <c r="DZ278" s="5"/>
      <c r="EA278" s="5"/>
      <c r="EB278" s="5"/>
      <c r="EC278" s="5"/>
      <c r="ED278" s="5"/>
      <c r="EE278" s="5"/>
      <c r="EF278" s="5"/>
      <c r="EG278" s="5"/>
      <c r="EH278" s="5"/>
      <c r="EI278" s="5"/>
      <c r="EJ278" s="5"/>
      <c r="EK278" s="5"/>
      <c r="EL278" s="5"/>
      <c r="EM278" s="5"/>
      <c r="EN278" s="5"/>
      <c r="EO278" s="5"/>
      <c r="EP278" s="5"/>
      <c r="EQ278" s="5"/>
      <c r="ER278" s="5"/>
      <c r="ES278" s="5"/>
      <c r="ET278" s="5"/>
      <c r="EU278" s="5"/>
      <c r="EV278" s="5"/>
      <c r="EW278" s="5"/>
      <c r="EX278" s="5"/>
      <c r="EY278" s="5"/>
      <c r="EZ278" s="5"/>
      <c r="FA278" s="5"/>
      <c r="FB278" s="5"/>
      <c r="FC278" s="5"/>
      <c r="FD278" s="5"/>
      <c r="FE278" s="5"/>
      <c r="FF278" s="5"/>
      <c r="FG278" s="5"/>
      <c r="FH278" s="5"/>
      <c r="FI278" s="5"/>
      <c r="FJ278" s="5"/>
      <c r="FK278" s="5"/>
      <c r="FL278" s="5"/>
      <c r="FM278" s="5"/>
      <c r="FN278" s="5"/>
      <c r="FO278" s="5"/>
      <c r="FP278" s="5"/>
      <c r="FQ278" s="5"/>
      <c r="FR278" s="5"/>
      <c r="FS278" s="5"/>
      <c r="FT278" s="5"/>
      <c r="FU278" s="5"/>
      <c r="FV278" s="5"/>
      <c r="FW278" s="5"/>
      <c r="FX278" s="5"/>
      <c r="FY278" s="5"/>
      <c r="FZ278" s="5"/>
      <c r="GA278" s="5"/>
      <c r="GB278" s="5"/>
      <c r="GC278" s="5"/>
      <c r="GD278" s="5"/>
      <c r="GE278" s="5"/>
      <c r="GF278" s="5"/>
      <c r="GG278" s="5"/>
      <c r="GH278" s="5"/>
      <c r="GI278" s="5"/>
      <c r="GJ278" s="5"/>
      <c r="GK278" s="5"/>
      <c r="GL278" s="5"/>
      <c r="GM278" s="5"/>
      <c r="GN278" s="5"/>
      <c r="GO278" s="5"/>
      <c r="GP278" s="5"/>
      <c r="GQ278" s="5"/>
      <c r="GR278" s="5"/>
      <c r="GS278" s="5"/>
      <c r="GT278" s="5"/>
      <c r="GU278" s="5"/>
      <c r="GV278" s="5"/>
      <c r="GW278" s="5"/>
      <c r="GX278" s="5"/>
      <c r="GY278" s="5"/>
      <c r="GZ278" s="5"/>
      <c r="HA278" s="5"/>
      <c r="HB278" s="5"/>
      <c r="HC278" s="5"/>
      <c r="HD278" s="5"/>
      <c r="HE278" s="5"/>
      <c r="HF278" s="5"/>
      <c r="HG278" s="5"/>
      <c r="HH278" s="5"/>
      <c r="HI278" s="5"/>
      <c r="HJ278" s="5"/>
      <c r="HK278" s="5"/>
      <c r="HL278" s="5"/>
      <c r="HM278" s="5"/>
      <c r="HN278" s="5"/>
      <c r="HO278" s="5"/>
      <c r="HP278" s="5"/>
      <c r="HQ278" s="5"/>
      <c r="HR278" s="5"/>
      <c r="HS278" s="5"/>
    </row>
    <row r="279" spans="1:227" s="6" customFormat="1">
      <c r="A279" s="85"/>
      <c r="B279" s="80"/>
      <c r="C279" s="75">
        <v>2026</v>
      </c>
      <c r="D279" s="23">
        <f t="shared" si="118"/>
        <v>251.5</v>
      </c>
      <c r="E279" s="23">
        <f t="shared" si="118"/>
        <v>0</v>
      </c>
      <c r="F279" s="23">
        <f t="shared" si="118"/>
        <v>0</v>
      </c>
      <c r="G279" s="23">
        <f t="shared" si="118"/>
        <v>0</v>
      </c>
      <c r="H279" s="23">
        <f t="shared" si="118"/>
        <v>251.5</v>
      </c>
      <c r="I279" s="23">
        <f t="shared" si="118"/>
        <v>0</v>
      </c>
      <c r="J279" s="40"/>
      <c r="K279" s="40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DZ279" s="5"/>
      <c r="EA279" s="5"/>
      <c r="EB279" s="5"/>
      <c r="EC279" s="5"/>
      <c r="ED279" s="5"/>
      <c r="EE279" s="5"/>
      <c r="EF279" s="5"/>
      <c r="EG279" s="5"/>
      <c r="EH279" s="5"/>
      <c r="EI279" s="5"/>
      <c r="EJ279" s="5"/>
      <c r="EK279" s="5"/>
      <c r="EL279" s="5"/>
      <c r="EM279" s="5"/>
      <c r="EN279" s="5"/>
      <c r="EO279" s="5"/>
      <c r="EP279" s="5"/>
      <c r="EQ279" s="5"/>
      <c r="ER279" s="5"/>
      <c r="ES279" s="5"/>
      <c r="ET279" s="5"/>
      <c r="EU279" s="5"/>
      <c r="EV279" s="5"/>
      <c r="EW279" s="5"/>
      <c r="EX279" s="5"/>
      <c r="EY279" s="5"/>
      <c r="EZ279" s="5"/>
      <c r="FA279" s="5"/>
      <c r="FB279" s="5"/>
      <c r="FC279" s="5"/>
      <c r="FD279" s="5"/>
      <c r="FE279" s="5"/>
      <c r="FF279" s="5"/>
      <c r="FG279" s="5"/>
      <c r="FH279" s="5"/>
      <c r="FI279" s="5"/>
      <c r="FJ279" s="5"/>
      <c r="FK279" s="5"/>
      <c r="FL279" s="5"/>
      <c r="FM279" s="5"/>
      <c r="FN279" s="5"/>
      <c r="FO279" s="5"/>
      <c r="FP279" s="5"/>
      <c r="FQ279" s="5"/>
      <c r="FR279" s="5"/>
      <c r="FS279" s="5"/>
      <c r="FT279" s="5"/>
      <c r="FU279" s="5"/>
      <c r="FV279" s="5"/>
      <c r="FW279" s="5"/>
      <c r="FX279" s="5"/>
      <c r="FY279" s="5"/>
      <c r="FZ279" s="5"/>
      <c r="GA279" s="5"/>
      <c r="GB279" s="5"/>
      <c r="GC279" s="5"/>
      <c r="GD279" s="5"/>
      <c r="GE279" s="5"/>
      <c r="GF279" s="5"/>
      <c r="GG279" s="5"/>
      <c r="GH279" s="5"/>
      <c r="GI279" s="5"/>
      <c r="GJ279" s="5"/>
      <c r="GK279" s="5"/>
      <c r="GL279" s="5"/>
      <c r="GM279" s="5"/>
      <c r="GN279" s="5"/>
      <c r="GO279" s="5"/>
      <c r="GP279" s="5"/>
      <c r="GQ279" s="5"/>
      <c r="GR279" s="5"/>
      <c r="GS279" s="5"/>
      <c r="GT279" s="5"/>
      <c r="GU279" s="5"/>
      <c r="GV279" s="5"/>
      <c r="GW279" s="5"/>
      <c r="GX279" s="5"/>
      <c r="GY279" s="5"/>
      <c r="GZ279" s="5"/>
      <c r="HA279" s="5"/>
      <c r="HB279" s="5"/>
      <c r="HC279" s="5"/>
      <c r="HD279" s="5"/>
      <c r="HE279" s="5"/>
      <c r="HF279" s="5"/>
      <c r="HG279" s="5"/>
      <c r="HH279" s="5"/>
      <c r="HI279" s="5"/>
      <c r="HJ279" s="5"/>
      <c r="HK279" s="5"/>
      <c r="HL279" s="5"/>
      <c r="HM279" s="5"/>
      <c r="HN279" s="5"/>
      <c r="HO279" s="5"/>
      <c r="HP279" s="5"/>
      <c r="HQ279" s="5"/>
      <c r="HR279" s="5"/>
      <c r="HS279" s="5"/>
    </row>
    <row r="280" spans="1:227" s="6" customFormat="1">
      <c r="A280" s="85"/>
      <c r="B280" s="80"/>
      <c r="C280" s="75">
        <v>2027</v>
      </c>
      <c r="D280" s="23">
        <f t="shared" si="118"/>
        <v>251.5</v>
      </c>
      <c r="E280" s="23">
        <f t="shared" si="118"/>
        <v>0</v>
      </c>
      <c r="F280" s="23">
        <f t="shared" si="118"/>
        <v>0</v>
      </c>
      <c r="G280" s="23">
        <f t="shared" si="118"/>
        <v>0</v>
      </c>
      <c r="H280" s="23">
        <f>H288</f>
        <v>251.5</v>
      </c>
      <c r="I280" s="23">
        <f>I288</f>
        <v>0</v>
      </c>
      <c r="J280" s="40"/>
      <c r="K280" s="40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  <c r="DY280" s="5"/>
      <c r="DZ280" s="5"/>
      <c r="EA280" s="5"/>
      <c r="EB280" s="5"/>
      <c r="EC280" s="5"/>
      <c r="ED280" s="5"/>
      <c r="EE280" s="5"/>
      <c r="EF280" s="5"/>
      <c r="EG280" s="5"/>
      <c r="EH280" s="5"/>
      <c r="EI280" s="5"/>
      <c r="EJ280" s="5"/>
      <c r="EK280" s="5"/>
      <c r="EL280" s="5"/>
      <c r="EM280" s="5"/>
      <c r="EN280" s="5"/>
      <c r="EO280" s="5"/>
      <c r="EP280" s="5"/>
      <c r="EQ280" s="5"/>
      <c r="ER280" s="5"/>
      <c r="ES280" s="5"/>
      <c r="ET280" s="5"/>
      <c r="EU280" s="5"/>
      <c r="EV280" s="5"/>
      <c r="EW280" s="5"/>
      <c r="EX280" s="5"/>
      <c r="EY280" s="5"/>
      <c r="EZ280" s="5"/>
      <c r="FA280" s="5"/>
      <c r="FB280" s="5"/>
      <c r="FC280" s="5"/>
      <c r="FD280" s="5"/>
      <c r="FE280" s="5"/>
      <c r="FF280" s="5"/>
      <c r="FG280" s="5"/>
      <c r="FH280" s="5"/>
      <c r="FI280" s="5"/>
      <c r="FJ280" s="5"/>
      <c r="FK280" s="5"/>
      <c r="FL280" s="5"/>
      <c r="FM280" s="5"/>
      <c r="FN280" s="5"/>
      <c r="FO280" s="5"/>
      <c r="FP280" s="5"/>
      <c r="FQ280" s="5"/>
      <c r="FR280" s="5"/>
      <c r="FS280" s="5"/>
      <c r="FT280" s="5"/>
      <c r="FU280" s="5"/>
      <c r="FV280" s="5"/>
      <c r="FW280" s="5"/>
      <c r="FX280" s="5"/>
      <c r="FY280" s="5"/>
      <c r="FZ280" s="5"/>
      <c r="GA280" s="5"/>
      <c r="GB280" s="5"/>
      <c r="GC280" s="5"/>
      <c r="GD280" s="5"/>
      <c r="GE280" s="5"/>
      <c r="GF280" s="5"/>
      <c r="GG280" s="5"/>
      <c r="GH280" s="5"/>
      <c r="GI280" s="5"/>
      <c r="GJ280" s="5"/>
      <c r="GK280" s="5"/>
      <c r="GL280" s="5"/>
      <c r="GM280" s="5"/>
      <c r="GN280" s="5"/>
      <c r="GO280" s="5"/>
      <c r="GP280" s="5"/>
      <c r="GQ280" s="5"/>
      <c r="GR280" s="5"/>
      <c r="GS280" s="5"/>
      <c r="GT280" s="5"/>
      <c r="GU280" s="5"/>
      <c r="GV280" s="5"/>
      <c r="GW280" s="5"/>
      <c r="GX280" s="5"/>
      <c r="GY280" s="5"/>
      <c r="GZ280" s="5"/>
      <c r="HA280" s="5"/>
      <c r="HB280" s="5"/>
      <c r="HC280" s="5"/>
      <c r="HD280" s="5"/>
      <c r="HE280" s="5"/>
      <c r="HF280" s="5"/>
      <c r="HG280" s="5"/>
      <c r="HH280" s="5"/>
      <c r="HI280" s="5"/>
      <c r="HJ280" s="5"/>
      <c r="HK280" s="5"/>
      <c r="HL280" s="5"/>
      <c r="HM280" s="5"/>
      <c r="HN280" s="5"/>
      <c r="HO280" s="5"/>
      <c r="HP280" s="5"/>
      <c r="HQ280" s="5"/>
      <c r="HR280" s="5"/>
      <c r="HS280" s="5"/>
    </row>
    <row r="281" spans="1:227" s="6" customFormat="1">
      <c r="A281" s="85"/>
      <c r="B281" s="80"/>
      <c r="C281" s="75">
        <v>2028</v>
      </c>
      <c r="D281" s="23">
        <f>SUM(E281:I281)</f>
        <v>251.5</v>
      </c>
      <c r="E281" s="23">
        <f t="shared" si="118"/>
        <v>0</v>
      </c>
      <c r="F281" s="23">
        <f t="shared" si="118"/>
        <v>0</v>
      </c>
      <c r="G281" s="23">
        <f t="shared" si="118"/>
        <v>0</v>
      </c>
      <c r="H281" s="23">
        <f t="shared" si="118"/>
        <v>251.5</v>
      </c>
      <c r="I281" s="23">
        <f>I289</f>
        <v>0</v>
      </c>
      <c r="J281" s="40"/>
      <c r="K281" s="40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  <c r="DY281" s="5"/>
      <c r="DZ281" s="5"/>
      <c r="EA281" s="5"/>
      <c r="EB281" s="5"/>
      <c r="EC281" s="5"/>
      <c r="ED281" s="5"/>
      <c r="EE281" s="5"/>
      <c r="EF281" s="5"/>
      <c r="EG281" s="5"/>
      <c r="EH281" s="5"/>
      <c r="EI281" s="5"/>
      <c r="EJ281" s="5"/>
      <c r="EK281" s="5"/>
      <c r="EL281" s="5"/>
      <c r="EM281" s="5"/>
      <c r="EN281" s="5"/>
      <c r="EO281" s="5"/>
      <c r="EP281" s="5"/>
      <c r="EQ281" s="5"/>
      <c r="ER281" s="5"/>
      <c r="ES281" s="5"/>
      <c r="ET281" s="5"/>
      <c r="EU281" s="5"/>
      <c r="EV281" s="5"/>
      <c r="EW281" s="5"/>
      <c r="EX281" s="5"/>
      <c r="EY281" s="5"/>
      <c r="EZ281" s="5"/>
      <c r="FA281" s="5"/>
      <c r="FB281" s="5"/>
      <c r="FC281" s="5"/>
      <c r="FD281" s="5"/>
      <c r="FE281" s="5"/>
      <c r="FF281" s="5"/>
      <c r="FG281" s="5"/>
      <c r="FH281" s="5"/>
      <c r="FI281" s="5"/>
      <c r="FJ281" s="5"/>
      <c r="FK281" s="5"/>
      <c r="FL281" s="5"/>
      <c r="FM281" s="5"/>
      <c r="FN281" s="5"/>
      <c r="FO281" s="5"/>
      <c r="FP281" s="5"/>
      <c r="FQ281" s="5"/>
      <c r="FR281" s="5"/>
      <c r="FS281" s="5"/>
      <c r="FT281" s="5"/>
      <c r="FU281" s="5"/>
      <c r="FV281" s="5"/>
      <c r="FW281" s="5"/>
      <c r="FX281" s="5"/>
      <c r="FY281" s="5"/>
      <c r="FZ281" s="5"/>
      <c r="GA281" s="5"/>
      <c r="GB281" s="5"/>
      <c r="GC281" s="5"/>
      <c r="GD281" s="5"/>
      <c r="GE281" s="5"/>
      <c r="GF281" s="5"/>
      <c r="GG281" s="5"/>
      <c r="GH281" s="5"/>
      <c r="GI281" s="5"/>
      <c r="GJ281" s="5"/>
      <c r="GK281" s="5"/>
      <c r="GL281" s="5"/>
      <c r="GM281" s="5"/>
      <c r="GN281" s="5"/>
      <c r="GO281" s="5"/>
      <c r="GP281" s="5"/>
      <c r="GQ281" s="5"/>
      <c r="GR281" s="5"/>
      <c r="GS281" s="5"/>
      <c r="GT281" s="5"/>
      <c r="GU281" s="5"/>
      <c r="GV281" s="5"/>
      <c r="GW281" s="5"/>
      <c r="GX281" s="5"/>
      <c r="GY281" s="5"/>
      <c r="GZ281" s="5"/>
      <c r="HA281" s="5"/>
      <c r="HB281" s="5"/>
      <c r="HC281" s="5"/>
      <c r="HD281" s="5"/>
      <c r="HE281" s="5"/>
      <c r="HF281" s="5"/>
      <c r="HG281" s="5"/>
      <c r="HH281" s="5"/>
      <c r="HI281" s="5"/>
      <c r="HJ281" s="5"/>
      <c r="HK281" s="5"/>
      <c r="HL281" s="5"/>
      <c r="HM281" s="5"/>
      <c r="HN281" s="5"/>
      <c r="HO281" s="5"/>
      <c r="HP281" s="5"/>
      <c r="HQ281" s="5"/>
      <c r="HR281" s="5"/>
      <c r="HS281" s="5"/>
    </row>
    <row r="282" spans="1:227" s="6" customFormat="1">
      <c r="A282" s="85"/>
      <c r="B282" s="80"/>
      <c r="C282" s="75" t="s">
        <v>16</v>
      </c>
      <c r="D282" s="23">
        <f>SUM(D275:D281)</f>
        <v>1545.6</v>
      </c>
      <c r="E282" s="23">
        <f>E290</f>
        <v>0</v>
      </c>
      <c r="F282" s="23">
        <f>F290</f>
        <v>0</v>
      </c>
      <c r="G282" s="23">
        <f>G290</f>
        <v>0</v>
      </c>
      <c r="H282" s="23">
        <f>H290</f>
        <v>1545.6</v>
      </c>
      <c r="I282" s="23">
        <f>I290</f>
        <v>0</v>
      </c>
      <c r="J282" s="40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  <c r="DY282" s="5"/>
      <c r="DZ282" s="5"/>
      <c r="EA282" s="5"/>
      <c r="EB282" s="5"/>
      <c r="EC282" s="5"/>
      <c r="ED282" s="5"/>
      <c r="EE282" s="5"/>
      <c r="EF282" s="5"/>
      <c r="EG282" s="5"/>
      <c r="EH282" s="5"/>
      <c r="EI282" s="5"/>
      <c r="EJ282" s="5"/>
      <c r="EK282" s="5"/>
      <c r="EL282" s="5"/>
      <c r="EM282" s="5"/>
      <c r="EN282" s="5"/>
      <c r="EO282" s="5"/>
      <c r="EP282" s="5"/>
      <c r="EQ282" s="5"/>
      <c r="ER282" s="5"/>
      <c r="ES282" s="5"/>
      <c r="ET282" s="5"/>
      <c r="EU282" s="5"/>
      <c r="EV282" s="5"/>
      <c r="EW282" s="5"/>
      <c r="EX282" s="5"/>
      <c r="EY282" s="5"/>
      <c r="EZ282" s="5"/>
      <c r="FA282" s="5"/>
      <c r="FB282" s="5"/>
      <c r="FC282" s="5"/>
      <c r="FD282" s="5"/>
      <c r="FE282" s="5"/>
      <c r="FF282" s="5"/>
      <c r="FG282" s="5"/>
      <c r="FH282" s="5"/>
      <c r="FI282" s="5"/>
      <c r="FJ282" s="5"/>
      <c r="FK282" s="5"/>
      <c r="FL282" s="5"/>
      <c r="FM282" s="5"/>
      <c r="FN282" s="5"/>
      <c r="FO282" s="5"/>
      <c r="FP282" s="5"/>
      <c r="FQ282" s="5"/>
      <c r="FR282" s="5"/>
      <c r="FS282" s="5"/>
      <c r="FT282" s="5"/>
      <c r="FU282" s="5"/>
      <c r="FV282" s="5"/>
      <c r="FW282" s="5"/>
      <c r="FX282" s="5"/>
      <c r="FY282" s="5"/>
      <c r="FZ282" s="5"/>
      <c r="GA282" s="5"/>
      <c r="GB282" s="5"/>
      <c r="GC282" s="5"/>
      <c r="GD282" s="5"/>
      <c r="GE282" s="5"/>
      <c r="GF282" s="5"/>
      <c r="GG282" s="5"/>
      <c r="GH282" s="5"/>
      <c r="GI282" s="5"/>
      <c r="GJ282" s="5"/>
      <c r="GK282" s="5"/>
      <c r="GL282" s="5"/>
      <c r="GM282" s="5"/>
      <c r="GN282" s="5"/>
      <c r="GO282" s="5"/>
      <c r="GP282" s="5"/>
      <c r="GQ282" s="5"/>
      <c r="GR282" s="5"/>
      <c r="GS282" s="5"/>
      <c r="GT282" s="5"/>
      <c r="GU282" s="5"/>
      <c r="GV282" s="5"/>
      <c r="GW282" s="5"/>
      <c r="GX282" s="5"/>
      <c r="GY282" s="5"/>
      <c r="GZ282" s="5"/>
      <c r="HA282" s="5"/>
      <c r="HB282" s="5"/>
      <c r="HC282" s="5"/>
      <c r="HD282" s="5"/>
      <c r="HE282" s="5"/>
      <c r="HF282" s="5"/>
      <c r="HG282" s="5"/>
      <c r="HH282" s="5"/>
      <c r="HI282" s="5"/>
      <c r="HJ282" s="5"/>
      <c r="HK282" s="5"/>
      <c r="HL282" s="5"/>
      <c r="HM282" s="5"/>
      <c r="HN282" s="5"/>
      <c r="HO282" s="5"/>
      <c r="HP282" s="5"/>
      <c r="HQ282" s="5"/>
      <c r="HR282" s="5"/>
      <c r="HS282" s="5"/>
    </row>
    <row r="283" spans="1:227" s="6" customFormat="1">
      <c r="A283" s="81" t="s">
        <v>45</v>
      </c>
      <c r="B283" s="83"/>
      <c r="C283" s="74">
        <v>2022</v>
      </c>
      <c r="D283" s="22">
        <f t="shared" ref="D283:D288" si="119">SUM(E283:I283)</f>
        <v>175.5</v>
      </c>
      <c r="E283" s="15">
        <v>0</v>
      </c>
      <c r="F283" s="15">
        <v>0</v>
      </c>
      <c r="G283" s="15">
        <v>0</v>
      </c>
      <c r="H283" s="15">
        <v>175.5</v>
      </c>
      <c r="I283" s="15">
        <v>0</v>
      </c>
      <c r="J283" s="42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  <c r="DY283" s="5"/>
      <c r="DZ283" s="5"/>
      <c r="EA283" s="5"/>
      <c r="EB283" s="5"/>
      <c r="EC283" s="5"/>
      <c r="ED283" s="5"/>
      <c r="EE283" s="5"/>
      <c r="EF283" s="5"/>
      <c r="EG283" s="5"/>
      <c r="EH283" s="5"/>
      <c r="EI283" s="5"/>
      <c r="EJ283" s="5"/>
      <c r="EK283" s="5"/>
      <c r="EL283" s="5"/>
      <c r="EM283" s="5"/>
      <c r="EN283" s="5"/>
      <c r="EO283" s="5"/>
      <c r="EP283" s="5"/>
      <c r="EQ283" s="5"/>
      <c r="ER283" s="5"/>
      <c r="ES283" s="5"/>
      <c r="ET283" s="5"/>
      <c r="EU283" s="5"/>
      <c r="EV283" s="5"/>
      <c r="EW283" s="5"/>
      <c r="EX283" s="5"/>
      <c r="EY283" s="5"/>
      <c r="EZ283" s="5"/>
      <c r="FA283" s="5"/>
      <c r="FB283" s="5"/>
      <c r="FC283" s="5"/>
      <c r="FD283" s="5"/>
      <c r="FE283" s="5"/>
      <c r="FF283" s="5"/>
      <c r="FG283" s="5"/>
      <c r="FH283" s="5"/>
      <c r="FI283" s="5"/>
      <c r="FJ283" s="5"/>
      <c r="FK283" s="5"/>
      <c r="FL283" s="5"/>
      <c r="FM283" s="5"/>
      <c r="FN283" s="5"/>
      <c r="FO283" s="5"/>
      <c r="FP283" s="5"/>
      <c r="FQ283" s="5"/>
      <c r="FR283" s="5"/>
      <c r="FS283" s="5"/>
      <c r="FT283" s="5"/>
      <c r="FU283" s="5"/>
      <c r="FV283" s="5"/>
      <c r="FW283" s="5"/>
      <c r="FX283" s="5"/>
      <c r="FY283" s="5"/>
      <c r="FZ283" s="5"/>
      <c r="GA283" s="5"/>
      <c r="GB283" s="5"/>
      <c r="GC283" s="5"/>
      <c r="GD283" s="5"/>
      <c r="GE283" s="5"/>
      <c r="GF283" s="5"/>
      <c r="GG283" s="5"/>
      <c r="GH283" s="5"/>
      <c r="GI283" s="5"/>
      <c r="GJ283" s="5"/>
      <c r="GK283" s="5"/>
      <c r="GL283" s="5"/>
      <c r="GM283" s="5"/>
      <c r="GN283" s="5"/>
      <c r="GO283" s="5"/>
      <c r="GP283" s="5"/>
      <c r="GQ283" s="5"/>
      <c r="GR283" s="5"/>
      <c r="GS283" s="5"/>
      <c r="GT283" s="5"/>
      <c r="GU283" s="5"/>
      <c r="GV283" s="5"/>
      <c r="GW283" s="5"/>
      <c r="GX283" s="5"/>
      <c r="GY283" s="5"/>
      <c r="GZ283" s="5"/>
      <c r="HA283" s="5"/>
      <c r="HB283" s="5"/>
      <c r="HC283" s="5"/>
      <c r="HD283" s="5"/>
      <c r="HE283" s="5"/>
      <c r="HF283" s="5"/>
      <c r="HG283" s="5"/>
      <c r="HH283" s="5"/>
      <c r="HI283" s="5"/>
      <c r="HJ283" s="5"/>
      <c r="HK283" s="5"/>
      <c r="HL283" s="5"/>
      <c r="HM283" s="5"/>
      <c r="HN283" s="5"/>
      <c r="HO283" s="5"/>
      <c r="HP283" s="5"/>
      <c r="HQ283" s="5"/>
      <c r="HR283" s="5"/>
      <c r="HS283" s="5"/>
    </row>
    <row r="284" spans="1:227" s="6" customFormat="1">
      <c r="A284" s="84"/>
      <c r="B284" s="83"/>
      <c r="C284" s="74">
        <v>2023</v>
      </c>
      <c r="D284" s="22">
        <f t="shared" si="119"/>
        <v>167</v>
      </c>
      <c r="E284" s="15">
        <v>0</v>
      </c>
      <c r="F284" s="15">
        <v>0</v>
      </c>
      <c r="G284" s="15">
        <v>0</v>
      </c>
      <c r="H284" s="15">
        <v>167</v>
      </c>
      <c r="I284" s="15">
        <v>0</v>
      </c>
      <c r="J284" s="42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DZ284" s="5"/>
      <c r="EA284" s="5"/>
      <c r="EB284" s="5"/>
      <c r="EC284" s="5"/>
      <c r="ED284" s="5"/>
      <c r="EE284" s="5"/>
      <c r="EF284" s="5"/>
      <c r="EG284" s="5"/>
      <c r="EH284" s="5"/>
      <c r="EI284" s="5"/>
      <c r="EJ284" s="5"/>
      <c r="EK284" s="5"/>
      <c r="EL284" s="5"/>
      <c r="EM284" s="5"/>
      <c r="EN284" s="5"/>
      <c r="EO284" s="5"/>
      <c r="EP284" s="5"/>
      <c r="EQ284" s="5"/>
      <c r="ER284" s="5"/>
      <c r="ES284" s="5"/>
      <c r="ET284" s="5"/>
      <c r="EU284" s="5"/>
      <c r="EV284" s="5"/>
      <c r="EW284" s="5"/>
      <c r="EX284" s="5"/>
      <c r="EY284" s="5"/>
      <c r="EZ284" s="5"/>
      <c r="FA284" s="5"/>
      <c r="FB284" s="5"/>
      <c r="FC284" s="5"/>
      <c r="FD284" s="5"/>
      <c r="FE284" s="5"/>
      <c r="FF284" s="5"/>
      <c r="FG284" s="5"/>
      <c r="FH284" s="5"/>
      <c r="FI284" s="5"/>
      <c r="FJ284" s="5"/>
      <c r="FK284" s="5"/>
      <c r="FL284" s="5"/>
      <c r="FM284" s="5"/>
      <c r="FN284" s="5"/>
      <c r="FO284" s="5"/>
      <c r="FP284" s="5"/>
      <c r="FQ284" s="5"/>
      <c r="FR284" s="5"/>
      <c r="FS284" s="5"/>
      <c r="FT284" s="5"/>
      <c r="FU284" s="5"/>
      <c r="FV284" s="5"/>
      <c r="FW284" s="5"/>
      <c r="FX284" s="5"/>
      <c r="FY284" s="5"/>
      <c r="FZ284" s="5"/>
      <c r="GA284" s="5"/>
      <c r="GB284" s="5"/>
      <c r="GC284" s="5"/>
      <c r="GD284" s="5"/>
      <c r="GE284" s="5"/>
      <c r="GF284" s="5"/>
      <c r="GG284" s="5"/>
      <c r="GH284" s="5"/>
      <c r="GI284" s="5"/>
      <c r="GJ284" s="5"/>
      <c r="GK284" s="5"/>
      <c r="GL284" s="5"/>
      <c r="GM284" s="5"/>
      <c r="GN284" s="5"/>
      <c r="GO284" s="5"/>
      <c r="GP284" s="5"/>
      <c r="GQ284" s="5"/>
      <c r="GR284" s="5"/>
      <c r="GS284" s="5"/>
      <c r="GT284" s="5"/>
      <c r="GU284" s="5"/>
      <c r="GV284" s="5"/>
      <c r="GW284" s="5"/>
      <c r="GX284" s="5"/>
      <c r="GY284" s="5"/>
      <c r="GZ284" s="5"/>
      <c r="HA284" s="5"/>
      <c r="HB284" s="5"/>
      <c r="HC284" s="5"/>
      <c r="HD284" s="5"/>
      <c r="HE284" s="5"/>
      <c r="HF284" s="5"/>
      <c r="HG284" s="5"/>
      <c r="HH284" s="5"/>
      <c r="HI284" s="5"/>
      <c r="HJ284" s="5"/>
      <c r="HK284" s="5"/>
      <c r="HL284" s="5"/>
      <c r="HM284" s="5"/>
      <c r="HN284" s="5"/>
      <c r="HO284" s="5"/>
      <c r="HP284" s="5"/>
      <c r="HQ284" s="5"/>
      <c r="HR284" s="5"/>
      <c r="HS284" s="5"/>
    </row>
    <row r="285" spans="1:227" s="6" customFormat="1">
      <c r="A285" s="84"/>
      <c r="B285" s="83"/>
      <c r="C285" s="74">
        <v>2024</v>
      </c>
      <c r="D285" s="22">
        <f t="shared" si="119"/>
        <v>227</v>
      </c>
      <c r="E285" s="15">
        <v>0</v>
      </c>
      <c r="F285" s="15">
        <v>0</v>
      </c>
      <c r="G285" s="15">
        <v>0</v>
      </c>
      <c r="H285" s="15">
        <v>227</v>
      </c>
      <c r="I285" s="15">
        <v>0</v>
      </c>
      <c r="J285" s="42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  <c r="DY285" s="5"/>
      <c r="DZ285" s="5"/>
      <c r="EA285" s="5"/>
      <c r="EB285" s="5"/>
      <c r="EC285" s="5"/>
      <c r="ED285" s="5"/>
      <c r="EE285" s="5"/>
      <c r="EF285" s="5"/>
      <c r="EG285" s="5"/>
      <c r="EH285" s="5"/>
      <c r="EI285" s="5"/>
      <c r="EJ285" s="5"/>
      <c r="EK285" s="5"/>
      <c r="EL285" s="5"/>
      <c r="EM285" s="5"/>
      <c r="EN285" s="5"/>
      <c r="EO285" s="5"/>
      <c r="EP285" s="5"/>
      <c r="EQ285" s="5"/>
      <c r="ER285" s="5"/>
      <c r="ES285" s="5"/>
      <c r="ET285" s="5"/>
      <c r="EU285" s="5"/>
      <c r="EV285" s="5"/>
      <c r="EW285" s="5"/>
      <c r="EX285" s="5"/>
      <c r="EY285" s="5"/>
      <c r="EZ285" s="5"/>
      <c r="FA285" s="5"/>
      <c r="FB285" s="5"/>
      <c r="FC285" s="5"/>
      <c r="FD285" s="5"/>
      <c r="FE285" s="5"/>
      <c r="FF285" s="5"/>
      <c r="FG285" s="5"/>
      <c r="FH285" s="5"/>
      <c r="FI285" s="5"/>
      <c r="FJ285" s="5"/>
      <c r="FK285" s="5"/>
      <c r="FL285" s="5"/>
      <c r="FM285" s="5"/>
      <c r="FN285" s="5"/>
      <c r="FO285" s="5"/>
      <c r="FP285" s="5"/>
      <c r="FQ285" s="5"/>
      <c r="FR285" s="5"/>
      <c r="FS285" s="5"/>
      <c r="FT285" s="5"/>
      <c r="FU285" s="5"/>
      <c r="FV285" s="5"/>
      <c r="FW285" s="5"/>
      <c r="FX285" s="5"/>
      <c r="FY285" s="5"/>
      <c r="FZ285" s="5"/>
      <c r="GA285" s="5"/>
      <c r="GB285" s="5"/>
      <c r="GC285" s="5"/>
      <c r="GD285" s="5"/>
      <c r="GE285" s="5"/>
      <c r="GF285" s="5"/>
      <c r="GG285" s="5"/>
      <c r="GH285" s="5"/>
      <c r="GI285" s="5"/>
      <c r="GJ285" s="5"/>
      <c r="GK285" s="5"/>
      <c r="GL285" s="5"/>
      <c r="GM285" s="5"/>
      <c r="GN285" s="5"/>
      <c r="GO285" s="5"/>
      <c r="GP285" s="5"/>
      <c r="GQ285" s="5"/>
      <c r="GR285" s="5"/>
      <c r="GS285" s="5"/>
      <c r="GT285" s="5"/>
      <c r="GU285" s="5"/>
      <c r="GV285" s="5"/>
      <c r="GW285" s="5"/>
      <c r="GX285" s="5"/>
      <c r="GY285" s="5"/>
      <c r="GZ285" s="5"/>
      <c r="HA285" s="5"/>
      <c r="HB285" s="5"/>
      <c r="HC285" s="5"/>
      <c r="HD285" s="5"/>
      <c r="HE285" s="5"/>
      <c r="HF285" s="5"/>
      <c r="HG285" s="5"/>
      <c r="HH285" s="5"/>
      <c r="HI285" s="5"/>
      <c r="HJ285" s="5"/>
      <c r="HK285" s="5"/>
      <c r="HL285" s="5"/>
      <c r="HM285" s="5"/>
      <c r="HN285" s="5"/>
      <c r="HO285" s="5"/>
      <c r="HP285" s="5"/>
      <c r="HQ285" s="5"/>
      <c r="HR285" s="5"/>
      <c r="HS285" s="5"/>
    </row>
    <row r="286" spans="1:227" s="6" customFormat="1">
      <c r="A286" s="84"/>
      <c r="B286" s="83"/>
      <c r="C286" s="74">
        <v>2025</v>
      </c>
      <c r="D286" s="22">
        <f>SUM(E286:I286)</f>
        <v>221.6</v>
      </c>
      <c r="E286" s="15">
        <v>0</v>
      </c>
      <c r="F286" s="15">
        <v>0</v>
      </c>
      <c r="G286" s="15">
        <v>0</v>
      </c>
      <c r="H286" s="15">
        <v>221.6</v>
      </c>
      <c r="I286" s="15">
        <v>0</v>
      </c>
      <c r="J286" s="42"/>
      <c r="K286" s="42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  <c r="DY286" s="5"/>
      <c r="DZ286" s="5"/>
      <c r="EA286" s="5"/>
      <c r="EB286" s="5"/>
      <c r="EC286" s="5"/>
      <c r="ED286" s="5"/>
      <c r="EE286" s="5"/>
      <c r="EF286" s="5"/>
      <c r="EG286" s="5"/>
      <c r="EH286" s="5"/>
      <c r="EI286" s="5"/>
      <c r="EJ286" s="5"/>
      <c r="EK286" s="5"/>
      <c r="EL286" s="5"/>
      <c r="EM286" s="5"/>
      <c r="EN286" s="5"/>
      <c r="EO286" s="5"/>
      <c r="EP286" s="5"/>
      <c r="EQ286" s="5"/>
      <c r="ER286" s="5"/>
      <c r="ES286" s="5"/>
      <c r="ET286" s="5"/>
      <c r="EU286" s="5"/>
      <c r="EV286" s="5"/>
      <c r="EW286" s="5"/>
      <c r="EX286" s="5"/>
      <c r="EY286" s="5"/>
      <c r="EZ286" s="5"/>
      <c r="FA286" s="5"/>
      <c r="FB286" s="5"/>
      <c r="FC286" s="5"/>
      <c r="FD286" s="5"/>
      <c r="FE286" s="5"/>
      <c r="FF286" s="5"/>
      <c r="FG286" s="5"/>
      <c r="FH286" s="5"/>
      <c r="FI286" s="5"/>
      <c r="FJ286" s="5"/>
      <c r="FK286" s="5"/>
      <c r="FL286" s="5"/>
      <c r="FM286" s="5"/>
      <c r="FN286" s="5"/>
      <c r="FO286" s="5"/>
      <c r="FP286" s="5"/>
      <c r="FQ286" s="5"/>
      <c r="FR286" s="5"/>
      <c r="FS286" s="5"/>
      <c r="FT286" s="5"/>
      <c r="FU286" s="5"/>
      <c r="FV286" s="5"/>
      <c r="FW286" s="5"/>
      <c r="FX286" s="5"/>
      <c r="FY286" s="5"/>
      <c r="FZ286" s="5"/>
      <c r="GA286" s="5"/>
      <c r="GB286" s="5"/>
      <c r="GC286" s="5"/>
      <c r="GD286" s="5"/>
      <c r="GE286" s="5"/>
      <c r="GF286" s="5"/>
      <c r="GG286" s="5"/>
      <c r="GH286" s="5"/>
      <c r="GI286" s="5"/>
      <c r="GJ286" s="5"/>
      <c r="GK286" s="5"/>
      <c r="GL286" s="5"/>
      <c r="GM286" s="5"/>
      <c r="GN286" s="5"/>
      <c r="GO286" s="5"/>
      <c r="GP286" s="5"/>
      <c r="GQ286" s="5"/>
      <c r="GR286" s="5"/>
      <c r="GS286" s="5"/>
      <c r="GT286" s="5"/>
      <c r="GU286" s="5"/>
      <c r="GV286" s="5"/>
      <c r="GW286" s="5"/>
      <c r="GX286" s="5"/>
      <c r="GY286" s="5"/>
      <c r="GZ286" s="5"/>
      <c r="HA286" s="5"/>
      <c r="HB286" s="5"/>
      <c r="HC286" s="5"/>
      <c r="HD286" s="5"/>
      <c r="HE286" s="5"/>
      <c r="HF286" s="5"/>
      <c r="HG286" s="5"/>
      <c r="HH286" s="5"/>
      <c r="HI286" s="5"/>
      <c r="HJ286" s="5"/>
      <c r="HK286" s="5"/>
      <c r="HL286" s="5"/>
      <c r="HM286" s="5"/>
      <c r="HN286" s="5"/>
      <c r="HO286" s="5"/>
      <c r="HP286" s="5"/>
      <c r="HQ286" s="5"/>
      <c r="HR286" s="5"/>
      <c r="HS286" s="5"/>
    </row>
    <row r="287" spans="1:227" s="6" customFormat="1">
      <c r="A287" s="84"/>
      <c r="B287" s="83"/>
      <c r="C287" s="74">
        <v>2026</v>
      </c>
      <c r="D287" s="22">
        <f t="shared" si="119"/>
        <v>251.5</v>
      </c>
      <c r="E287" s="15">
        <v>0</v>
      </c>
      <c r="F287" s="15">
        <v>0</v>
      </c>
      <c r="G287" s="15">
        <v>0</v>
      </c>
      <c r="H287" s="15">
        <v>251.5</v>
      </c>
      <c r="I287" s="15">
        <v>0</v>
      </c>
      <c r="J287" s="42"/>
      <c r="K287" s="42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DZ287" s="5"/>
      <c r="EA287" s="5"/>
      <c r="EB287" s="5"/>
      <c r="EC287" s="5"/>
      <c r="ED287" s="5"/>
      <c r="EE287" s="5"/>
      <c r="EF287" s="5"/>
      <c r="EG287" s="5"/>
      <c r="EH287" s="5"/>
      <c r="EI287" s="5"/>
      <c r="EJ287" s="5"/>
      <c r="EK287" s="5"/>
      <c r="EL287" s="5"/>
      <c r="EM287" s="5"/>
      <c r="EN287" s="5"/>
      <c r="EO287" s="5"/>
      <c r="EP287" s="5"/>
      <c r="EQ287" s="5"/>
      <c r="ER287" s="5"/>
      <c r="ES287" s="5"/>
      <c r="ET287" s="5"/>
      <c r="EU287" s="5"/>
      <c r="EV287" s="5"/>
      <c r="EW287" s="5"/>
      <c r="EX287" s="5"/>
      <c r="EY287" s="5"/>
      <c r="EZ287" s="5"/>
      <c r="FA287" s="5"/>
      <c r="FB287" s="5"/>
      <c r="FC287" s="5"/>
      <c r="FD287" s="5"/>
      <c r="FE287" s="5"/>
      <c r="FF287" s="5"/>
      <c r="FG287" s="5"/>
      <c r="FH287" s="5"/>
      <c r="FI287" s="5"/>
      <c r="FJ287" s="5"/>
      <c r="FK287" s="5"/>
      <c r="FL287" s="5"/>
      <c r="FM287" s="5"/>
      <c r="FN287" s="5"/>
      <c r="FO287" s="5"/>
      <c r="FP287" s="5"/>
      <c r="FQ287" s="5"/>
      <c r="FR287" s="5"/>
      <c r="FS287" s="5"/>
      <c r="FT287" s="5"/>
      <c r="FU287" s="5"/>
      <c r="FV287" s="5"/>
      <c r="FW287" s="5"/>
      <c r="FX287" s="5"/>
      <c r="FY287" s="5"/>
      <c r="FZ287" s="5"/>
      <c r="GA287" s="5"/>
      <c r="GB287" s="5"/>
      <c r="GC287" s="5"/>
      <c r="GD287" s="5"/>
      <c r="GE287" s="5"/>
      <c r="GF287" s="5"/>
      <c r="GG287" s="5"/>
      <c r="GH287" s="5"/>
      <c r="GI287" s="5"/>
      <c r="GJ287" s="5"/>
      <c r="GK287" s="5"/>
      <c r="GL287" s="5"/>
      <c r="GM287" s="5"/>
      <c r="GN287" s="5"/>
      <c r="GO287" s="5"/>
      <c r="GP287" s="5"/>
      <c r="GQ287" s="5"/>
      <c r="GR287" s="5"/>
      <c r="GS287" s="5"/>
      <c r="GT287" s="5"/>
      <c r="GU287" s="5"/>
      <c r="GV287" s="5"/>
      <c r="GW287" s="5"/>
      <c r="GX287" s="5"/>
      <c r="GY287" s="5"/>
      <c r="GZ287" s="5"/>
      <c r="HA287" s="5"/>
      <c r="HB287" s="5"/>
      <c r="HC287" s="5"/>
      <c r="HD287" s="5"/>
      <c r="HE287" s="5"/>
      <c r="HF287" s="5"/>
      <c r="HG287" s="5"/>
      <c r="HH287" s="5"/>
      <c r="HI287" s="5"/>
      <c r="HJ287" s="5"/>
      <c r="HK287" s="5"/>
      <c r="HL287" s="5"/>
      <c r="HM287" s="5"/>
      <c r="HN287" s="5"/>
      <c r="HO287" s="5"/>
      <c r="HP287" s="5"/>
      <c r="HQ287" s="5"/>
      <c r="HR287" s="5"/>
      <c r="HS287" s="5"/>
    </row>
    <row r="288" spans="1:227" s="6" customFormat="1">
      <c r="A288" s="84"/>
      <c r="B288" s="83"/>
      <c r="C288" s="74">
        <v>2027</v>
      </c>
      <c r="D288" s="22">
        <f t="shared" si="119"/>
        <v>251.5</v>
      </c>
      <c r="E288" s="15">
        <v>0</v>
      </c>
      <c r="F288" s="15">
        <v>0</v>
      </c>
      <c r="G288" s="15">
        <v>0</v>
      </c>
      <c r="H288" s="15">
        <v>251.5</v>
      </c>
      <c r="I288" s="15">
        <v>0</v>
      </c>
      <c r="J288" s="42"/>
      <c r="K288" s="42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DZ288" s="5"/>
      <c r="EA288" s="5"/>
      <c r="EB288" s="5"/>
      <c r="EC288" s="5"/>
      <c r="ED288" s="5"/>
      <c r="EE288" s="5"/>
      <c r="EF288" s="5"/>
      <c r="EG288" s="5"/>
      <c r="EH288" s="5"/>
      <c r="EI288" s="5"/>
      <c r="EJ288" s="5"/>
      <c r="EK288" s="5"/>
      <c r="EL288" s="5"/>
      <c r="EM288" s="5"/>
      <c r="EN288" s="5"/>
      <c r="EO288" s="5"/>
      <c r="EP288" s="5"/>
      <c r="EQ288" s="5"/>
      <c r="ER288" s="5"/>
      <c r="ES288" s="5"/>
      <c r="ET288" s="5"/>
      <c r="EU288" s="5"/>
      <c r="EV288" s="5"/>
      <c r="EW288" s="5"/>
      <c r="EX288" s="5"/>
      <c r="EY288" s="5"/>
      <c r="EZ288" s="5"/>
      <c r="FA288" s="5"/>
      <c r="FB288" s="5"/>
      <c r="FC288" s="5"/>
      <c r="FD288" s="5"/>
      <c r="FE288" s="5"/>
      <c r="FF288" s="5"/>
      <c r="FG288" s="5"/>
      <c r="FH288" s="5"/>
      <c r="FI288" s="5"/>
      <c r="FJ288" s="5"/>
      <c r="FK288" s="5"/>
      <c r="FL288" s="5"/>
      <c r="FM288" s="5"/>
      <c r="FN288" s="5"/>
      <c r="FO288" s="5"/>
      <c r="FP288" s="5"/>
      <c r="FQ288" s="5"/>
      <c r="FR288" s="5"/>
      <c r="FS288" s="5"/>
      <c r="FT288" s="5"/>
      <c r="FU288" s="5"/>
      <c r="FV288" s="5"/>
      <c r="FW288" s="5"/>
      <c r="FX288" s="5"/>
      <c r="FY288" s="5"/>
      <c r="FZ288" s="5"/>
      <c r="GA288" s="5"/>
      <c r="GB288" s="5"/>
      <c r="GC288" s="5"/>
      <c r="GD288" s="5"/>
      <c r="GE288" s="5"/>
      <c r="GF288" s="5"/>
      <c r="GG288" s="5"/>
      <c r="GH288" s="5"/>
      <c r="GI288" s="5"/>
      <c r="GJ288" s="5"/>
      <c r="GK288" s="5"/>
      <c r="GL288" s="5"/>
      <c r="GM288" s="5"/>
      <c r="GN288" s="5"/>
      <c r="GO288" s="5"/>
      <c r="GP288" s="5"/>
      <c r="GQ288" s="5"/>
      <c r="GR288" s="5"/>
      <c r="GS288" s="5"/>
      <c r="GT288" s="5"/>
      <c r="GU288" s="5"/>
      <c r="GV288" s="5"/>
      <c r="GW288" s="5"/>
      <c r="GX288" s="5"/>
      <c r="GY288" s="5"/>
      <c r="GZ288" s="5"/>
      <c r="HA288" s="5"/>
      <c r="HB288" s="5"/>
      <c r="HC288" s="5"/>
      <c r="HD288" s="5"/>
      <c r="HE288" s="5"/>
      <c r="HF288" s="5"/>
      <c r="HG288" s="5"/>
      <c r="HH288" s="5"/>
      <c r="HI288" s="5"/>
      <c r="HJ288" s="5"/>
      <c r="HK288" s="5"/>
      <c r="HL288" s="5"/>
      <c r="HM288" s="5"/>
      <c r="HN288" s="5"/>
      <c r="HO288" s="5"/>
      <c r="HP288" s="5"/>
      <c r="HQ288" s="5"/>
      <c r="HR288" s="5"/>
      <c r="HS288" s="5"/>
    </row>
    <row r="289" spans="1:227" s="6" customFormat="1">
      <c r="A289" s="84"/>
      <c r="B289" s="83"/>
      <c r="C289" s="74">
        <v>2028</v>
      </c>
      <c r="D289" s="15">
        <f>SUM(E289:I289)</f>
        <v>251.5</v>
      </c>
      <c r="E289" s="15">
        <v>0</v>
      </c>
      <c r="F289" s="15">
        <v>0</v>
      </c>
      <c r="G289" s="15">
        <v>0</v>
      </c>
      <c r="H289" s="15">
        <v>251.5</v>
      </c>
      <c r="I289" s="15">
        <v>0</v>
      </c>
      <c r="J289" s="42"/>
      <c r="K289" s="42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DZ289" s="5"/>
      <c r="EA289" s="5"/>
      <c r="EB289" s="5"/>
      <c r="EC289" s="5"/>
      <c r="ED289" s="5"/>
      <c r="EE289" s="5"/>
      <c r="EF289" s="5"/>
      <c r="EG289" s="5"/>
      <c r="EH289" s="5"/>
      <c r="EI289" s="5"/>
      <c r="EJ289" s="5"/>
      <c r="EK289" s="5"/>
      <c r="EL289" s="5"/>
      <c r="EM289" s="5"/>
      <c r="EN289" s="5"/>
      <c r="EO289" s="5"/>
      <c r="EP289" s="5"/>
      <c r="EQ289" s="5"/>
      <c r="ER289" s="5"/>
      <c r="ES289" s="5"/>
      <c r="ET289" s="5"/>
      <c r="EU289" s="5"/>
      <c r="EV289" s="5"/>
      <c r="EW289" s="5"/>
      <c r="EX289" s="5"/>
      <c r="EY289" s="5"/>
      <c r="EZ289" s="5"/>
      <c r="FA289" s="5"/>
      <c r="FB289" s="5"/>
      <c r="FC289" s="5"/>
      <c r="FD289" s="5"/>
      <c r="FE289" s="5"/>
      <c r="FF289" s="5"/>
      <c r="FG289" s="5"/>
      <c r="FH289" s="5"/>
      <c r="FI289" s="5"/>
      <c r="FJ289" s="5"/>
      <c r="FK289" s="5"/>
      <c r="FL289" s="5"/>
      <c r="FM289" s="5"/>
      <c r="FN289" s="5"/>
      <c r="FO289" s="5"/>
      <c r="FP289" s="5"/>
      <c r="FQ289" s="5"/>
      <c r="FR289" s="5"/>
      <c r="FS289" s="5"/>
      <c r="FT289" s="5"/>
      <c r="FU289" s="5"/>
      <c r="FV289" s="5"/>
      <c r="FW289" s="5"/>
      <c r="FX289" s="5"/>
      <c r="FY289" s="5"/>
      <c r="FZ289" s="5"/>
      <c r="GA289" s="5"/>
      <c r="GB289" s="5"/>
      <c r="GC289" s="5"/>
      <c r="GD289" s="5"/>
      <c r="GE289" s="5"/>
      <c r="GF289" s="5"/>
      <c r="GG289" s="5"/>
      <c r="GH289" s="5"/>
      <c r="GI289" s="5"/>
      <c r="GJ289" s="5"/>
      <c r="GK289" s="5"/>
      <c r="GL289" s="5"/>
      <c r="GM289" s="5"/>
      <c r="GN289" s="5"/>
      <c r="GO289" s="5"/>
      <c r="GP289" s="5"/>
      <c r="GQ289" s="5"/>
      <c r="GR289" s="5"/>
      <c r="GS289" s="5"/>
      <c r="GT289" s="5"/>
      <c r="GU289" s="5"/>
      <c r="GV289" s="5"/>
      <c r="GW289" s="5"/>
      <c r="GX289" s="5"/>
      <c r="GY289" s="5"/>
      <c r="GZ289" s="5"/>
      <c r="HA289" s="5"/>
      <c r="HB289" s="5"/>
      <c r="HC289" s="5"/>
      <c r="HD289" s="5"/>
      <c r="HE289" s="5"/>
      <c r="HF289" s="5"/>
      <c r="HG289" s="5"/>
      <c r="HH289" s="5"/>
      <c r="HI289" s="5"/>
      <c r="HJ289" s="5"/>
      <c r="HK289" s="5"/>
      <c r="HL289" s="5"/>
      <c r="HM289" s="5"/>
      <c r="HN289" s="5"/>
      <c r="HO289" s="5"/>
      <c r="HP289" s="5"/>
      <c r="HQ289" s="5"/>
      <c r="HR289" s="5"/>
      <c r="HS289" s="5"/>
    </row>
    <row r="290" spans="1:227" s="6" customFormat="1">
      <c r="A290" s="82"/>
      <c r="B290" s="83"/>
      <c r="C290" s="74" t="s">
        <v>16</v>
      </c>
      <c r="D290" s="22">
        <f t="shared" ref="D290:H290" si="120">SUM(D283:D289)</f>
        <v>1545.6</v>
      </c>
      <c r="E290" s="22">
        <f t="shared" si="120"/>
        <v>0</v>
      </c>
      <c r="F290" s="22">
        <f t="shared" si="120"/>
        <v>0</v>
      </c>
      <c r="G290" s="22">
        <f t="shared" si="120"/>
        <v>0</v>
      </c>
      <c r="H290" s="22">
        <f t="shared" si="120"/>
        <v>1545.6</v>
      </c>
      <c r="I290" s="22">
        <f>SUM(I283:I289)</f>
        <v>0</v>
      </c>
      <c r="J290" s="42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DZ290" s="5"/>
      <c r="EA290" s="5"/>
      <c r="EB290" s="5"/>
      <c r="EC290" s="5"/>
      <c r="ED290" s="5"/>
      <c r="EE290" s="5"/>
      <c r="EF290" s="5"/>
      <c r="EG290" s="5"/>
      <c r="EH290" s="5"/>
      <c r="EI290" s="5"/>
      <c r="EJ290" s="5"/>
      <c r="EK290" s="5"/>
      <c r="EL290" s="5"/>
      <c r="EM290" s="5"/>
      <c r="EN290" s="5"/>
      <c r="EO290" s="5"/>
      <c r="EP290" s="5"/>
      <c r="EQ290" s="5"/>
      <c r="ER290" s="5"/>
      <c r="ES290" s="5"/>
      <c r="ET290" s="5"/>
      <c r="EU290" s="5"/>
      <c r="EV290" s="5"/>
      <c r="EW290" s="5"/>
      <c r="EX290" s="5"/>
      <c r="EY290" s="5"/>
      <c r="EZ290" s="5"/>
      <c r="FA290" s="5"/>
      <c r="FB290" s="5"/>
      <c r="FC290" s="5"/>
      <c r="FD290" s="5"/>
      <c r="FE290" s="5"/>
      <c r="FF290" s="5"/>
      <c r="FG290" s="5"/>
      <c r="FH290" s="5"/>
      <c r="FI290" s="5"/>
      <c r="FJ290" s="5"/>
      <c r="FK290" s="5"/>
      <c r="FL290" s="5"/>
      <c r="FM290" s="5"/>
      <c r="FN290" s="5"/>
      <c r="FO290" s="5"/>
      <c r="FP290" s="5"/>
      <c r="FQ290" s="5"/>
      <c r="FR290" s="5"/>
      <c r="FS290" s="5"/>
      <c r="FT290" s="5"/>
      <c r="FU290" s="5"/>
      <c r="FV290" s="5"/>
      <c r="FW290" s="5"/>
      <c r="FX290" s="5"/>
      <c r="FY290" s="5"/>
      <c r="FZ290" s="5"/>
      <c r="GA290" s="5"/>
      <c r="GB290" s="5"/>
      <c r="GC290" s="5"/>
      <c r="GD290" s="5"/>
      <c r="GE290" s="5"/>
      <c r="GF290" s="5"/>
      <c r="GG290" s="5"/>
      <c r="GH290" s="5"/>
      <c r="GI290" s="5"/>
      <c r="GJ290" s="5"/>
      <c r="GK290" s="5"/>
      <c r="GL290" s="5"/>
      <c r="GM290" s="5"/>
      <c r="GN290" s="5"/>
      <c r="GO290" s="5"/>
      <c r="GP290" s="5"/>
      <c r="GQ290" s="5"/>
      <c r="GR290" s="5"/>
      <c r="GS290" s="5"/>
      <c r="GT290" s="5"/>
      <c r="GU290" s="5"/>
      <c r="GV290" s="5"/>
      <c r="GW290" s="5"/>
      <c r="GX290" s="5"/>
      <c r="GY290" s="5"/>
      <c r="GZ290" s="5"/>
      <c r="HA290" s="5"/>
      <c r="HB290" s="5"/>
      <c r="HC290" s="5"/>
      <c r="HD290" s="5"/>
      <c r="HE290" s="5"/>
      <c r="HF290" s="5"/>
      <c r="HG290" s="5"/>
      <c r="HH290" s="5"/>
      <c r="HI290" s="5"/>
      <c r="HJ290" s="5"/>
      <c r="HK290" s="5"/>
      <c r="HL290" s="5"/>
      <c r="HM290" s="5"/>
      <c r="HN290" s="5"/>
      <c r="HO290" s="5"/>
      <c r="HP290" s="5"/>
      <c r="HQ290" s="5"/>
      <c r="HR290" s="5"/>
      <c r="HS290" s="5"/>
    </row>
    <row r="291" spans="1:227" s="6" customFormat="1">
      <c r="A291" s="76" t="s">
        <v>73</v>
      </c>
      <c r="B291" s="17"/>
      <c r="C291" s="18"/>
      <c r="D291" s="19"/>
      <c r="E291" s="20"/>
      <c r="F291" s="20"/>
      <c r="G291" s="20"/>
      <c r="H291" s="20"/>
      <c r="I291" s="21"/>
      <c r="J291" s="42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DZ291" s="5"/>
      <c r="EA291" s="5"/>
      <c r="EB291" s="5"/>
      <c r="EC291" s="5"/>
      <c r="ED291" s="5"/>
      <c r="EE291" s="5"/>
      <c r="EF291" s="5"/>
      <c r="EG291" s="5"/>
      <c r="EH291" s="5"/>
      <c r="EI291" s="5"/>
      <c r="EJ291" s="5"/>
      <c r="EK291" s="5"/>
      <c r="EL291" s="5"/>
      <c r="EM291" s="5"/>
      <c r="EN291" s="5"/>
      <c r="EO291" s="5"/>
      <c r="EP291" s="5"/>
      <c r="EQ291" s="5"/>
      <c r="ER291" s="5"/>
      <c r="ES291" s="5"/>
      <c r="ET291" s="5"/>
      <c r="EU291" s="5"/>
      <c r="EV291" s="5"/>
      <c r="EW291" s="5"/>
      <c r="EX291" s="5"/>
      <c r="EY291" s="5"/>
      <c r="EZ291" s="5"/>
      <c r="FA291" s="5"/>
      <c r="FB291" s="5"/>
      <c r="FC291" s="5"/>
      <c r="FD291" s="5"/>
      <c r="FE291" s="5"/>
      <c r="FF291" s="5"/>
      <c r="FG291" s="5"/>
      <c r="FH291" s="5"/>
      <c r="FI291" s="5"/>
      <c r="FJ291" s="5"/>
      <c r="FK291" s="5"/>
      <c r="FL291" s="5"/>
      <c r="FM291" s="5"/>
      <c r="FN291" s="5"/>
      <c r="FO291" s="5"/>
      <c r="FP291" s="5"/>
      <c r="FQ291" s="5"/>
      <c r="FR291" s="5"/>
      <c r="FS291" s="5"/>
      <c r="FT291" s="5"/>
      <c r="FU291" s="5"/>
      <c r="FV291" s="5"/>
      <c r="FW291" s="5"/>
      <c r="FX291" s="5"/>
      <c r="FY291" s="5"/>
      <c r="FZ291" s="5"/>
      <c r="GA291" s="5"/>
      <c r="GB291" s="5"/>
      <c r="GC291" s="5"/>
      <c r="GD291" s="5"/>
      <c r="GE291" s="5"/>
      <c r="GF291" s="5"/>
      <c r="GG291" s="5"/>
      <c r="GH291" s="5"/>
      <c r="GI291" s="5"/>
      <c r="GJ291" s="5"/>
      <c r="GK291" s="5"/>
      <c r="GL291" s="5"/>
      <c r="GM291" s="5"/>
      <c r="GN291" s="5"/>
      <c r="GO291" s="5"/>
      <c r="GP291" s="5"/>
      <c r="GQ291" s="5"/>
      <c r="GR291" s="5"/>
      <c r="GS291" s="5"/>
      <c r="GT291" s="5"/>
      <c r="GU291" s="5"/>
      <c r="GV291" s="5"/>
      <c r="GW291" s="5"/>
      <c r="GX291" s="5"/>
      <c r="GY291" s="5"/>
      <c r="GZ291" s="5"/>
      <c r="HA291" s="5"/>
      <c r="HB291" s="5"/>
      <c r="HC291" s="5"/>
      <c r="HD291" s="5"/>
      <c r="HE291" s="5"/>
      <c r="HF291" s="5"/>
      <c r="HG291" s="5"/>
      <c r="HH291" s="5"/>
      <c r="HI291" s="5"/>
      <c r="HJ291" s="5"/>
      <c r="HK291" s="5"/>
      <c r="HL291" s="5"/>
      <c r="HM291" s="5"/>
      <c r="HN291" s="5"/>
      <c r="HO291" s="5"/>
      <c r="HP291" s="5"/>
      <c r="HQ291" s="5"/>
      <c r="HR291" s="5"/>
      <c r="HS291" s="5"/>
    </row>
    <row r="292" spans="1:227" s="6" customFormat="1">
      <c r="A292" s="78" t="s">
        <v>16</v>
      </c>
      <c r="B292" s="80"/>
      <c r="C292" s="75">
        <v>2022</v>
      </c>
      <c r="D292" s="16">
        <f t="shared" ref="D292:I293" si="121">D298+D304+D307</f>
        <v>3669</v>
      </c>
      <c r="E292" s="16">
        <f t="shared" si="121"/>
        <v>132.1</v>
      </c>
      <c r="F292" s="16">
        <f t="shared" si="121"/>
        <v>1081.3</v>
      </c>
      <c r="G292" s="16">
        <f t="shared" si="121"/>
        <v>0</v>
      </c>
      <c r="H292" s="16">
        <f t="shared" si="121"/>
        <v>2455.6000000000004</v>
      </c>
      <c r="I292" s="16">
        <f t="shared" si="121"/>
        <v>0</v>
      </c>
      <c r="J292" s="40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  <c r="DY292" s="5"/>
      <c r="DZ292" s="5"/>
      <c r="EA292" s="5"/>
      <c r="EB292" s="5"/>
      <c r="EC292" s="5"/>
      <c r="ED292" s="5"/>
      <c r="EE292" s="5"/>
      <c r="EF292" s="5"/>
      <c r="EG292" s="5"/>
      <c r="EH292" s="5"/>
      <c r="EI292" s="5"/>
      <c r="EJ292" s="5"/>
      <c r="EK292" s="5"/>
      <c r="EL292" s="5"/>
      <c r="EM292" s="5"/>
      <c r="EN292" s="5"/>
      <c r="EO292" s="5"/>
      <c r="EP292" s="5"/>
      <c r="EQ292" s="5"/>
      <c r="ER292" s="5"/>
      <c r="ES292" s="5"/>
      <c r="ET292" s="5"/>
      <c r="EU292" s="5"/>
      <c r="EV292" s="5"/>
      <c r="EW292" s="5"/>
      <c r="EX292" s="5"/>
      <c r="EY292" s="5"/>
      <c r="EZ292" s="5"/>
      <c r="FA292" s="5"/>
      <c r="FB292" s="5"/>
      <c r="FC292" s="5"/>
      <c r="FD292" s="5"/>
      <c r="FE292" s="5"/>
      <c r="FF292" s="5"/>
      <c r="FG292" s="5"/>
      <c r="FH292" s="5"/>
      <c r="FI292" s="5"/>
      <c r="FJ292" s="5"/>
      <c r="FK292" s="5"/>
      <c r="FL292" s="5"/>
      <c r="FM292" s="5"/>
      <c r="FN292" s="5"/>
      <c r="FO292" s="5"/>
      <c r="FP292" s="5"/>
      <c r="FQ292" s="5"/>
      <c r="FR292" s="5"/>
      <c r="FS292" s="5"/>
      <c r="FT292" s="5"/>
      <c r="FU292" s="5"/>
      <c r="FV292" s="5"/>
      <c r="FW292" s="5"/>
      <c r="FX292" s="5"/>
      <c r="FY292" s="5"/>
      <c r="FZ292" s="5"/>
      <c r="GA292" s="5"/>
      <c r="GB292" s="5"/>
      <c r="GC292" s="5"/>
      <c r="GD292" s="5"/>
      <c r="GE292" s="5"/>
      <c r="GF292" s="5"/>
      <c r="GG292" s="5"/>
      <c r="GH292" s="5"/>
      <c r="GI292" s="5"/>
      <c r="GJ292" s="5"/>
      <c r="GK292" s="5"/>
      <c r="GL292" s="5"/>
      <c r="GM292" s="5"/>
      <c r="GN292" s="5"/>
      <c r="GO292" s="5"/>
      <c r="GP292" s="5"/>
      <c r="GQ292" s="5"/>
      <c r="GR292" s="5"/>
      <c r="GS292" s="5"/>
      <c r="GT292" s="5"/>
      <c r="GU292" s="5"/>
      <c r="GV292" s="5"/>
      <c r="GW292" s="5"/>
      <c r="GX292" s="5"/>
      <c r="GY292" s="5"/>
      <c r="GZ292" s="5"/>
      <c r="HA292" s="5"/>
      <c r="HB292" s="5"/>
      <c r="HC292" s="5"/>
      <c r="HD292" s="5"/>
      <c r="HE292" s="5"/>
      <c r="HF292" s="5"/>
      <c r="HG292" s="5"/>
      <c r="HH292" s="5"/>
      <c r="HI292" s="5"/>
      <c r="HJ292" s="5"/>
      <c r="HK292" s="5"/>
      <c r="HL292" s="5"/>
      <c r="HM292" s="5"/>
      <c r="HN292" s="5"/>
      <c r="HO292" s="5"/>
      <c r="HP292" s="5"/>
      <c r="HQ292" s="5"/>
      <c r="HR292" s="5"/>
      <c r="HS292" s="5"/>
    </row>
    <row r="293" spans="1:227" s="6" customFormat="1">
      <c r="A293" s="88"/>
      <c r="B293" s="80"/>
      <c r="C293" s="75">
        <v>2023</v>
      </c>
      <c r="D293" s="16">
        <f t="shared" si="121"/>
        <v>3785.8</v>
      </c>
      <c r="E293" s="16">
        <f t="shared" si="121"/>
        <v>204.2</v>
      </c>
      <c r="F293" s="16">
        <f t="shared" si="121"/>
        <v>1274.4000000000001</v>
      </c>
      <c r="G293" s="16">
        <f t="shared" si="121"/>
        <v>0</v>
      </c>
      <c r="H293" s="16">
        <f t="shared" si="121"/>
        <v>2307.1999999999998</v>
      </c>
      <c r="I293" s="16">
        <f t="shared" si="121"/>
        <v>0</v>
      </c>
      <c r="J293" s="40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DZ293" s="5"/>
      <c r="EA293" s="5"/>
      <c r="EB293" s="5"/>
      <c r="EC293" s="5"/>
      <c r="ED293" s="5"/>
      <c r="EE293" s="5"/>
      <c r="EF293" s="5"/>
      <c r="EG293" s="5"/>
      <c r="EH293" s="5"/>
      <c r="EI293" s="5"/>
      <c r="EJ293" s="5"/>
      <c r="EK293" s="5"/>
      <c r="EL293" s="5"/>
      <c r="EM293" s="5"/>
      <c r="EN293" s="5"/>
      <c r="EO293" s="5"/>
      <c r="EP293" s="5"/>
      <c r="EQ293" s="5"/>
      <c r="ER293" s="5"/>
      <c r="ES293" s="5"/>
      <c r="ET293" s="5"/>
      <c r="EU293" s="5"/>
      <c r="EV293" s="5"/>
      <c r="EW293" s="5"/>
      <c r="EX293" s="5"/>
      <c r="EY293" s="5"/>
      <c r="EZ293" s="5"/>
      <c r="FA293" s="5"/>
      <c r="FB293" s="5"/>
      <c r="FC293" s="5"/>
      <c r="FD293" s="5"/>
      <c r="FE293" s="5"/>
      <c r="FF293" s="5"/>
      <c r="FG293" s="5"/>
      <c r="FH293" s="5"/>
      <c r="FI293" s="5"/>
      <c r="FJ293" s="5"/>
      <c r="FK293" s="5"/>
      <c r="FL293" s="5"/>
      <c r="FM293" s="5"/>
      <c r="FN293" s="5"/>
      <c r="FO293" s="5"/>
      <c r="FP293" s="5"/>
      <c r="FQ293" s="5"/>
      <c r="FR293" s="5"/>
      <c r="FS293" s="5"/>
      <c r="FT293" s="5"/>
      <c r="FU293" s="5"/>
      <c r="FV293" s="5"/>
      <c r="FW293" s="5"/>
      <c r="FX293" s="5"/>
      <c r="FY293" s="5"/>
      <c r="FZ293" s="5"/>
      <c r="GA293" s="5"/>
      <c r="GB293" s="5"/>
      <c r="GC293" s="5"/>
      <c r="GD293" s="5"/>
      <c r="GE293" s="5"/>
      <c r="GF293" s="5"/>
      <c r="GG293" s="5"/>
      <c r="GH293" s="5"/>
      <c r="GI293" s="5"/>
      <c r="GJ293" s="5"/>
      <c r="GK293" s="5"/>
      <c r="GL293" s="5"/>
      <c r="GM293" s="5"/>
      <c r="GN293" s="5"/>
      <c r="GO293" s="5"/>
      <c r="GP293" s="5"/>
      <c r="GQ293" s="5"/>
      <c r="GR293" s="5"/>
      <c r="GS293" s="5"/>
      <c r="GT293" s="5"/>
      <c r="GU293" s="5"/>
      <c r="GV293" s="5"/>
      <c r="GW293" s="5"/>
      <c r="GX293" s="5"/>
      <c r="GY293" s="5"/>
      <c r="GZ293" s="5"/>
      <c r="HA293" s="5"/>
      <c r="HB293" s="5"/>
      <c r="HC293" s="5"/>
      <c r="HD293" s="5"/>
      <c r="HE293" s="5"/>
      <c r="HF293" s="5"/>
      <c r="HG293" s="5"/>
      <c r="HH293" s="5"/>
      <c r="HI293" s="5"/>
      <c r="HJ293" s="5"/>
      <c r="HK293" s="5"/>
      <c r="HL293" s="5"/>
      <c r="HM293" s="5"/>
      <c r="HN293" s="5"/>
      <c r="HO293" s="5"/>
      <c r="HP293" s="5"/>
      <c r="HQ293" s="5"/>
      <c r="HR293" s="5"/>
      <c r="HS293" s="5"/>
    </row>
    <row r="294" spans="1:227" s="6" customFormat="1">
      <c r="A294" s="88"/>
      <c r="B294" s="80"/>
      <c r="C294" s="75">
        <v>2024</v>
      </c>
      <c r="D294" s="16">
        <f t="shared" ref="D294:I294" si="122">D300+D309+D311</f>
        <v>12583.6</v>
      </c>
      <c r="E294" s="16">
        <f t="shared" si="122"/>
        <v>0</v>
      </c>
      <c r="F294" s="16">
        <f t="shared" si="122"/>
        <v>0</v>
      </c>
      <c r="G294" s="16">
        <f t="shared" si="122"/>
        <v>5578</v>
      </c>
      <c r="H294" s="16">
        <f t="shared" si="122"/>
        <v>7005.6</v>
      </c>
      <c r="I294" s="16">
        <f t="shared" si="122"/>
        <v>0</v>
      </c>
      <c r="J294" s="40"/>
      <c r="L294" s="56"/>
      <c r="M294" s="3"/>
      <c r="N294" s="56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  <c r="DY294" s="5"/>
      <c r="DZ294" s="5"/>
      <c r="EA294" s="5"/>
      <c r="EB294" s="5"/>
      <c r="EC294" s="5"/>
      <c r="ED294" s="5"/>
      <c r="EE294" s="5"/>
      <c r="EF294" s="5"/>
      <c r="EG294" s="5"/>
      <c r="EH294" s="5"/>
      <c r="EI294" s="5"/>
      <c r="EJ294" s="5"/>
      <c r="EK294" s="5"/>
      <c r="EL294" s="5"/>
      <c r="EM294" s="5"/>
      <c r="EN294" s="5"/>
      <c r="EO294" s="5"/>
      <c r="EP294" s="5"/>
      <c r="EQ294" s="5"/>
      <c r="ER294" s="5"/>
      <c r="ES294" s="5"/>
      <c r="ET294" s="5"/>
      <c r="EU294" s="5"/>
      <c r="EV294" s="5"/>
      <c r="EW294" s="5"/>
      <c r="EX294" s="5"/>
      <c r="EY294" s="5"/>
      <c r="EZ294" s="5"/>
      <c r="FA294" s="5"/>
      <c r="FB294" s="5"/>
      <c r="FC294" s="5"/>
      <c r="FD294" s="5"/>
      <c r="FE294" s="5"/>
      <c r="FF294" s="5"/>
      <c r="FG294" s="5"/>
      <c r="FH294" s="5"/>
      <c r="FI294" s="5"/>
      <c r="FJ294" s="5"/>
      <c r="FK294" s="5"/>
      <c r="FL294" s="5"/>
      <c r="FM294" s="5"/>
      <c r="FN294" s="5"/>
      <c r="FO294" s="5"/>
      <c r="FP294" s="5"/>
      <c r="FQ294" s="5"/>
      <c r="FR294" s="5"/>
      <c r="FS294" s="5"/>
      <c r="FT294" s="5"/>
      <c r="FU294" s="5"/>
      <c r="FV294" s="5"/>
      <c r="FW294" s="5"/>
      <c r="FX294" s="5"/>
      <c r="FY294" s="5"/>
      <c r="FZ294" s="5"/>
      <c r="GA294" s="5"/>
      <c r="GB294" s="5"/>
      <c r="GC294" s="5"/>
      <c r="GD294" s="5"/>
      <c r="GE294" s="5"/>
      <c r="GF294" s="5"/>
      <c r="GG294" s="5"/>
      <c r="GH294" s="5"/>
      <c r="GI294" s="5"/>
      <c r="GJ294" s="5"/>
      <c r="GK294" s="5"/>
      <c r="GL294" s="5"/>
      <c r="GM294" s="5"/>
      <c r="GN294" s="5"/>
      <c r="GO294" s="5"/>
      <c r="GP294" s="5"/>
      <c r="GQ294" s="5"/>
      <c r="GR294" s="5"/>
      <c r="GS294" s="5"/>
      <c r="GT294" s="5"/>
      <c r="GU294" s="5"/>
      <c r="GV294" s="5"/>
      <c r="GW294" s="5"/>
      <c r="GX294" s="5"/>
      <c r="GY294" s="5"/>
      <c r="GZ294" s="5"/>
      <c r="HA294" s="5"/>
      <c r="HB294" s="5"/>
      <c r="HC294" s="5"/>
      <c r="HD294" s="5"/>
      <c r="HE294" s="5"/>
      <c r="HF294" s="5"/>
      <c r="HG294" s="5"/>
      <c r="HH294" s="5"/>
      <c r="HI294" s="5"/>
      <c r="HJ294" s="5"/>
      <c r="HK294" s="5"/>
      <c r="HL294" s="5"/>
      <c r="HM294" s="5"/>
      <c r="HN294" s="5"/>
      <c r="HO294" s="5"/>
      <c r="HP294" s="5"/>
      <c r="HQ294" s="5"/>
      <c r="HR294" s="5"/>
      <c r="HS294" s="5"/>
    </row>
    <row r="295" spans="1:227" s="6" customFormat="1">
      <c r="A295" s="88"/>
      <c r="B295" s="80"/>
      <c r="C295" s="75">
        <v>2025</v>
      </c>
      <c r="D295" s="16">
        <f>SUM(E295:I295)</f>
        <v>13623.599999999999</v>
      </c>
      <c r="E295" s="16">
        <f>E301+E313+E315+E317</f>
        <v>0</v>
      </c>
      <c r="F295" s="16">
        <f>F301+F313+F315+F317</f>
        <v>0</v>
      </c>
      <c r="G295" s="16">
        <f>G301+G313+G315+G317</f>
        <v>13074.599999999999</v>
      </c>
      <c r="H295" s="16">
        <f>H301+H313+H315+H317</f>
        <v>549</v>
      </c>
      <c r="I295" s="16">
        <f>I301+I313+I315+I317</f>
        <v>0</v>
      </c>
      <c r="J295" s="40"/>
      <c r="K295" s="40"/>
      <c r="L295" s="53"/>
      <c r="M295" s="53"/>
      <c r="N295" s="53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DZ295" s="5"/>
      <c r="EA295" s="5"/>
      <c r="EB295" s="5"/>
      <c r="EC295" s="5"/>
      <c r="ED295" s="5"/>
      <c r="EE295" s="5"/>
      <c r="EF295" s="5"/>
      <c r="EG295" s="5"/>
      <c r="EH295" s="5"/>
      <c r="EI295" s="5"/>
      <c r="EJ295" s="5"/>
      <c r="EK295" s="5"/>
      <c r="EL295" s="5"/>
      <c r="EM295" s="5"/>
      <c r="EN295" s="5"/>
      <c r="EO295" s="5"/>
      <c r="EP295" s="5"/>
      <c r="EQ295" s="5"/>
      <c r="ER295" s="5"/>
      <c r="ES295" s="5"/>
      <c r="ET295" s="5"/>
      <c r="EU295" s="5"/>
      <c r="EV295" s="5"/>
      <c r="EW295" s="5"/>
      <c r="EX295" s="5"/>
      <c r="EY295" s="5"/>
      <c r="EZ295" s="5"/>
      <c r="FA295" s="5"/>
      <c r="FB295" s="5"/>
      <c r="FC295" s="5"/>
      <c r="FD295" s="5"/>
      <c r="FE295" s="5"/>
      <c r="FF295" s="5"/>
      <c r="FG295" s="5"/>
      <c r="FH295" s="5"/>
      <c r="FI295" s="5"/>
      <c r="FJ295" s="5"/>
      <c r="FK295" s="5"/>
      <c r="FL295" s="5"/>
      <c r="FM295" s="5"/>
      <c r="FN295" s="5"/>
      <c r="FO295" s="5"/>
      <c r="FP295" s="5"/>
      <c r="FQ295" s="5"/>
      <c r="FR295" s="5"/>
      <c r="FS295" s="5"/>
      <c r="FT295" s="5"/>
      <c r="FU295" s="5"/>
      <c r="FV295" s="5"/>
      <c r="FW295" s="5"/>
      <c r="FX295" s="5"/>
      <c r="FY295" s="5"/>
      <c r="FZ295" s="5"/>
      <c r="GA295" s="5"/>
      <c r="GB295" s="5"/>
      <c r="GC295" s="5"/>
      <c r="GD295" s="5"/>
      <c r="GE295" s="5"/>
      <c r="GF295" s="5"/>
      <c r="GG295" s="5"/>
      <c r="GH295" s="5"/>
      <c r="GI295" s="5"/>
      <c r="GJ295" s="5"/>
      <c r="GK295" s="5"/>
      <c r="GL295" s="5"/>
      <c r="GM295" s="5"/>
      <c r="GN295" s="5"/>
      <c r="GO295" s="5"/>
      <c r="GP295" s="5"/>
      <c r="GQ295" s="5"/>
      <c r="GR295" s="5"/>
      <c r="GS295" s="5"/>
      <c r="GT295" s="5"/>
      <c r="GU295" s="5"/>
      <c r="GV295" s="5"/>
      <c r="GW295" s="5"/>
      <c r="GX295" s="5"/>
      <c r="GY295" s="5"/>
      <c r="GZ295" s="5"/>
      <c r="HA295" s="5"/>
      <c r="HB295" s="5"/>
      <c r="HC295" s="5"/>
      <c r="HD295" s="5"/>
      <c r="HE295" s="5"/>
      <c r="HF295" s="5"/>
      <c r="HG295" s="5"/>
      <c r="HH295" s="5"/>
      <c r="HI295" s="5"/>
      <c r="HJ295" s="5"/>
      <c r="HK295" s="5"/>
      <c r="HL295" s="5"/>
      <c r="HM295" s="5"/>
      <c r="HN295" s="5"/>
      <c r="HO295" s="5"/>
      <c r="HP295" s="5"/>
      <c r="HQ295" s="5"/>
      <c r="HR295" s="5"/>
      <c r="HS295" s="5"/>
    </row>
    <row r="296" spans="1:227" s="6" customFormat="1">
      <c r="A296" s="88"/>
      <c r="B296" s="80"/>
      <c r="C296" s="75">
        <v>2026</v>
      </c>
      <c r="D296" s="16">
        <f>SUM(E296:I296)</f>
        <v>786.59999999999991</v>
      </c>
      <c r="E296" s="16">
        <f t="shared" ref="E296:I296" si="123">E302</f>
        <v>0</v>
      </c>
      <c r="F296" s="16">
        <f t="shared" si="123"/>
        <v>0</v>
      </c>
      <c r="G296" s="16">
        <f t="shared" si="123"/>
        <v>0</v>
      </c>
      <c r="H296" s="16">
        <f>H302</f>
        <v>786.59999999999991</v>
      </c>
      <c r="I296" s="16">
        <f t="shared" si="123"/>
        <v>0</v>
      </c>
      <c r="J296" s="40"/>
      <c r="K296" s="40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  <c r="DY296" s="5"/>
      <c r="DZ296" s="5"/>
      <c r="EA296" s="5"/>
      <c r="EB296" s="5"/>
      <c r="EC296" s="5"/>
      <c r="ED296" s="5"/>
      <c r="EE296" s="5"/>
      <c r="EF296" s="5"/>
      <c r="EG296" s="5"/>
      <c r="EH296" s="5"/>
      <c r="EI296" s="5"/>
      <c r="EJ296" s="5"/>
      <c r="EK296" s="5"/>
      <c r="EL296" s="5"/>
      <c r="EM296" s="5"/>
      <c r="EN296" s="5"/>
      <c r="EO296" s="5"/>
      <c r="EP296" s="5"/>
      <c r="EQ296" s="5"/>
      <c r="ER296" s="5"/>
      <c r="ES296" s="5"/>
      <c r="ET296" s="5"/>
      <c r="EU296" s="5"/>
      <c r="EV296" s="5"/>
      <c r="EW296" s="5"/>
      <c r="EX296" s="5"/>
      <c r="EY296" s="5"/>
      <c r="EZ296" s="5"/>
      <c r="FA296" s="5"/>
      <c r="FB296" s="5"/>
      <c r="FC296" s="5"/>
      <c r="FD296" s="5"/>
      <c r="FE296" s="5"/>
      <c r="FF296" s="5"/>
      <c r="FG296" s="5"/>
      <c r="FH296" s="5"/>
      <c r="FI296" s="5"/>
      <c r="FJ296" s="5"/>
      <c r="FK296" s="5"/>
      <c r="FL296" s="5"/>
      <c r="FM296" s="5"/>
      <c r="FN296" s="5"/>
      <c r="FO296" s="5"/>
      <c r="FP296" s="5"/>
      <c r="FQ296" s="5"/>
      <c r="FR296" s="5"/>
      <c r="FS296" s="5"/>
      <c r="FT296" s="5"/>
      <c r="FU296" s="5"/>
      <c r="FV296" s="5"/>
      <c r="FW296" s="5"/>
      <c r="FX296" s="5"/>
      <c r="FY296" s="5"/>
      <c r="FZ296" s="5"/>
      <c r="GA296" s="5"/>
      <c r="GB296" s="5"/>
      <c r="GC296" s="5"/>
      <c r="GD296" s="5"/>
      <c r="GE296" s="5"/>
      <c r="GF296" s="5"/>
      <c r="GG296" s="5"/>
      <c r="GH296" s="5"/>
      <c r="GI296" s="5"/>
      <c r="GJ296" s="5"/>
      <c r="GK296" s="5"/>
      <c r="GL296" s="5"/>
      <c r="GM296" s="5"/>
      <c r="GN296" s="5"/>
      <c r="GO296" s="5"/>
      <c r="GP296" s="5"/>
      <c r="GQ296" s="5"/>
      <c r="GR296" s="5"/>
      <c r="GS296" s="5"/>
      <c r="GT296" s="5"/>
      <c r="GU296" s="5"/>
      <c r="GV296" s="5"/>
      <c r="GW296" s="5"/>
      <c r="GX296" s="5"/>
      <c r="GY296" s="5"/>
      <c r="GZ296" s="5"/>
      <c r="HA296" s="5"/>
      <c r="HB296" s="5"/>
      <c r="HC296" s="5"/>
      <c r="HD296" s="5"/>
      <c r="HE296" s="5"/>
      <c r="HF296" s="5"/>
      <c r="HG296" s="5"/>
      <c r="HH296" s="5"/>
      <c r="HI296" s="5"/>
      <c r="HJ296" s="5"/>
      <c r="HK296" s="5"/>
      <c r="HL296" s="5"/>
      <c r="HM296" s="5"/>
      <c r="HN296" s="5"/>
      <c r="HO296" s="5"/>
      <c r="HP296" s="5"/>
      <c r="HQ296" s="5"/>
      <c r="HR296" s="5"/>
      <c r="HS296" s="5"/>
    </row>
    <row r="297" spans="1:227" s="6" customFormat="1">
      <c r="A297" s="79"/>
      <c r="B297" s="80"/>
      <c r="C297" s="75" t="s">
        <v>16</v>
      </c>
      <c r="D297" s="16">
        <f t="shared" ref="D297:I297" si="124">SUM(D292:D296)</f>
        <v>34448.6</v>
      </c>
      <c r="E297" s="16">
        <f t="shared" si="124"/>
        <v>336.29999999999995</v>
      </c>
      <c r="F297" s="16">
        <f t="shared" si="124"/>
        <v>2355.6999999999998</v>
      </c>
      <c r="G297" s="16">
        <f t="shared" si="124"/>
        <v>18652.599999999999</v>
      </c>
      <c r="H297" s="16">
        <f t="shared" si="124"/>
        <v>13104.000000000002</v>
      </c>
      <c r="I297" s="16">
        <f t="shared" si="124"/>
        <v>0</v>
      </c>
      <c r="J297" s="40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DZ297" s="5"/>
      <c r="EA297" s="5"/>
      <c r="EB297" s="5"/>
      <c r="EC297" s="5"/>
      <c r="ED297" s="5"/>
      <c r="EE297" s="5"/>
      <c r="EF297" s="5"/>
      <c r="EG297" s="5"/>
      <c r="EH297" s="5"/>
      <c r="EI297" s="5"/>
      <c r="EJ297" s="5"/>
      <c r="EK297" s="5"/>
      <c r="EL297" s="5"/>
      <c r="EM297" s="5"/>
      <c r="EN297" s="5"/>
      <c r="EO297" s="5"/>
      <c r="EP297" s="5"/>
      <c r="EQ297" s="5"/>
      <c r="ER297" s="5"/>
      <c r="ES297" s="5"/>
      <c r="ET297" s="5"/>
      <c r="EU297" s="5"/>
      <c r="EV297" s="5"/>
      <c r="EW297" s="5"/>
      <c r="EX297" s="5"/>
      <c r="EY297" s="5"/>
      <c r="EZ297" s="5"/>
      <c r="FA297" s="5"/>
      <c r="FB297" s="5"/>
      <c r="FC297" s="5"/>
      <c r="FD297" s="5"/>
      <c r="FE297" s="5"/>
      <c r="FF297" s="5"/>
      <c r="FG297" s="5"/>
      <c r="FH297" s="5"/>
      <c r="FI297" s="5"/>
      <c r="FJ297" s="5"/>
      <c r="FK297" s="5"/>
      <c r="FL297" s="5"/>
      <c r="FM297" s="5"/>
      <c r="FN297" s="5"/>
      <c r="FO297" s="5"/>
      <c r="FP297" s="5"/>
      <c r="FQ297" s="5"/>
      <c r="FR297" s="5"/>
      <c r="FS297" s="5"/>
      <c r="FT297" s="5"/>
      <c r="FU297" s="5"/>
      <c r="FV297" s="5"/>
      <c r="FW297" s="5"/>
      <c r="FX297" s="5"/>
      <c r="FY297" s="5"/>
      <c r="FZ297" s="5"/>
      <c r="GA297" s="5"/>
      <c r="GB297" s="5"/>
      <c r="GC297" s="5"/>
      <c r="GD297" s="5"/>
      <c r="GE297" s="5"/>
      <c r="GF297" s="5"/>
      <c r="GG297" s="5"/>
      <c r="GH297" s="5"/>
      <c r="GI297" s="5"/>
      <c r="GJ297" s="5"/>
      <c r="GK297" s="5"/>
      <c r="GL297" s="5"/>
      <c r="GM297" s="5"/>
      <c r="GN297" s="5"/>
      <c r="GO297" s="5"/>
      <c r="GP297" s="5"/>
      <c r="GQ297" s="5"/>
      <c r="GR297" s="5"/>
      <c r="GS297" s="5"/>
      <c r="GT297" s="5"/>
      <c r="GU297" s="5"/>
      <c r="GV297" s="5"/>
      <c r="GW297" s="5"/>
      <c r="GX297" s="5"/>
      <c r="GY297" s="5"/>
      <c r="GZ297" s="5"/>
      <c r="HA297" s="5"/>
      <c r="HB297" s="5"/>
      <c r="HC297" s="5"/>
      <c r="HD297" s="5"/>
      <c r="HE297" s="5"/>
      <c r="HF297" s="5"/>
      <c r="HG297" s="5"/>
      <c r="HH297" s="5"/>
      <c r="HI297" s="5"/>
      <c r="HJ297" s="5"/>
      <c r="HK297" s="5"/>
      <c r="HL297" s="5"/>
      <c r="HM297" s="5"/>
      <c r="HN297" s="5"/>
      <c r="HO297" s="5"/>
      <c r="HP297" s="5"/>
      <c r="HQ297" s="5"/>
      <c r="HR297" s="5"/>
      <c r="HS297" s="5"/>
    </row>
    <row r="298" spans="1:227" s="6" customFormat="1" ht="18.75" customHeight="1">
      <c r="A298" s="81" t="s">
        <v>46</v>
      </c>
      <c r="B298" s="83"/>
      <c r="C298" s="74">
        <v>2022</v>
      </c>
      <c r="D298" s="15">
        <f t="shared" ref="D298:D302" si="125">SUM(E298:I298)</f>
        <v>2364.3000000000002</v>
      </c>
      <c r="E298" s="15">
        <v>0</v>
      </c>
      <c r="F298" s="15">
        <v>0</v>
      </c>
      <c r="G298" s="15">
        <v>0</v>
      </c>
      <c r="H298" s="15">
        <v>2364.3000000000002</v>
      </c>
      <c r="I298" s="15">
        <v>0</v>
      </c>
      <c r="J298" s="42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  <c r="DY298" s="5"/>
      <c r="DZ298" s="5"/>
      <c r="EA298" s="5"/>
      <c r="EB298" s="5"/>
      <c r="EC298" s="5"/>
      <c r="ED298" s="5"/>
      <c r="EE298" s="5"/>
      <c r="EF298" s="5"/>
      <c r="EG298" s="5"/>
      <c r="EH298" s="5"/>
      <c r="EI298" s="5"/>
      <c r="EJ298" s="5"/>
      <c r="EK298" s="5"/>
      <c r="EL298" s="5"/>
      <c r="EM298" s="5"/>
      <c r="EN298" s="5"/>
      <c r="EO298" s="5"/>
      <c r="EP298" s="5"/>
      <c r="EQ298" s="5"/>
      <c r="ER298" s="5"/>
      <c r="ES298" s="5"/>
      <c r="ET298" s="5"/>
      <c r="EU298" s="5"/>
      <c r="EV298" s="5"/>
      <c r="EW298" s="5"/>
      <c r="EX298" s="5"/>
      <c r="EY298" s="5"/>
      <c r="EZ298" s="5"/>
      <c r="FA298" s="5"/>
      <c r="FB298" s="5"/>
      <c r="FC298" s="5"/>
      <c r="FD298" s="5"/>
      <c r="FE298" s="5"/>
      <c r="FF298" s="5"/>
      <c r="FG298" s="5"/>
      <c r="FH298" s="5"/>
      <c r="FI298" s="5"/>
      <c r="FJ298" s="5"/>
      <c r="FK298" s="5"/>
      <c r="FL298" s="5"/>
      <c r="FM298" s="5"/>
      <c r="FN298" s="5"/>
      <c r="FO298" s="5"/>
      <c r="FP298" s="5"/>
      <c r="FQ298" s="5"/>
      <c r="FR298" s="5"/>
      <c r="FS298" s="5"/>
      <c r="FT298" s="5"/>
      <c r="FU298" s="5"/>
      <c r="FV298" s="5"/>
      <c r="FW298" s="5"/>
      <c r="FX298" s="5"/>
      <c r="FY298" s="5"/>
      <c r="FZ298" s="5"/>
      <c r="GA298" s="5"/>
      <c r="GB298" s="5"/>
      <c r="GC298" s="5"/>
      <c r="GD298" s="5"/>
      <c r="GE298" s="5"/>
      <c r="GF298" s="5"/>
      <c r="GG298" s="5"/>
      <c r="GH298" s="5"/>
      <c r="GI298" s="5"/>
      <c r="GJ298" s="5"/>
      <c r="GK298" s="5"/>
      <c r="GL298" s="5"/>
      <c r="GM298" s="5"/>
      <c r="GN298" s="5"/>
      <c r="GO298" s="5"/>
      <c r="GP298" s="5"/>
      <c r="GQ298" s="5"/>
      <c r="GR298" s="5"/>
      <c r="GS298" s="5"/>
      <c r="GT298" s="5"/>
      <c r="GU298" s="5"/>
      <c r="GV298" s="5"/>
      <c r="GW298" s="5"/>
      <c r="GX298" s="5"/>
      <c r="GY298" s="5"/>
      <c r="GZ298" s="5"/>
      <c r="HA298" s="5"/>
      <c r="HB298" s="5"/>
      <c r="HC298" s="5"/>
      <c r="HD298" s="5"/>
      <c r="HE298" s="5"/>
      <c r="HF298" s="5"/>
      <c r="HG298" s="5"/>
      <c r="HH298" s="5"/>
      <c r="HI298" s="5"/>
      <c r="HJ298" s="5"/>
      <c r="HK298" s="5"/>
      <c r="HL298" s="5"/>
      <c r="HM298" s="5"/>
      <c r="HN298" s="5"/>
      <c r="HO298" s="5"/>
      <c r="HP298" s="5"/>
      <c r="HQ298" s="5"/>
      <c r="HR298" s="5"/>
      <c r="HS298" s="5"/>
    </row>
    <row r="299" spans="1:227" s="6" customFormat="1">
      <c r="A299" s="84"/>
      <c r="B299" s="83"/>
      <c r="C299" s="74">
        <v>2023</v>
      </c>
      <c r="D299" s="15">
        <f t="shared" si="125"/>
        <v>630.70000000000005</v>
      </c>
      <c r="E299" s="15">
        <v>0</v>
      </c>
      <c r="F299" s="15">
        <v>0</v>
      </c>
      <c r="G299" s="15">
        <v>0</v>
      </c>
      <c r="H299" s="15">
        <v>630.70000000000005</v>
      </c>
      <c r="I299" s="15">
        <v>0</v>
      </c>
      <c r="J299" s="42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  <c r="DY299" s="5"/>
      <c r="DZ299" s="5"/>
      <c r="EA299" s="5"/>
      <c r="EB299" s="5"/>
      <c r="EC299" s="5"/>
      <c r="ED299" s="5"/>
      <c r="EE299" s="5"/>
      <c r="EF299" s="5"/>
      <c r="EG299" s="5"/>
      <c r="EH299" s="5"/>
      <c r="EI299" s="5"/>
      <c r="EJ299" s="5"/>
      <c r="EK299" s="5"/>
      <c r="EL299" s="5"/>
      <c r="EM299" s="5"/>
      <c r="EN299" s="5"/>
      <c r="EO299" s="5"/>
      <c r="EP299" s="5"/>
      <c r="EQ299" s="5"/>
      <c r="ER299" s="5"/>
      <c r="ES299" s="5"/>
      <c r="ET299" s="5"/>
      <c r="EU299" s="5"/>
      <c r="EV299" s="5"/>
      <c r="EW299" s="5"/>
      <c r="EX299" s="5"/>
      <c r="EY299" s="5"/>
      <c r="EZ299" s="5"/>
      <c r="FA299" s="5"/>
      <c r="FB299" s="5"/>
      <c r="FC299" s="5"/>
      <c r="FD299" s="5"/>
      <c r="FE299" s="5"/>
      <c r="FF299" s="5"/>
      <c r="FG299" s="5"/>
      <c r="FH299" s="5"/>
      <c r="FI299" s="5"/>
      <c r="FJ299" s="5"/>
      <c r="FK299" s="5"/>
      <c r="FL299" s="5"/>
      <c r="FM299" s="5"/>
      <c r="FN299" s="5"/>
      <c r="FO299" s="5"/>
      <c r="FP299" s="5"/>
      <c r="FQ299" s="5"/>
      <c r="FR299" s="5"/>
      <c r="FS299" s="5"/>
      <c r="FT299" s="5"/>
      <c r="FU299" s="5"/>
      <c r="FV299" s="5"/>
      <c r="FW299" s="5"/>
      <c r="FX299" s="5"/>
      <c r="FY299" s="5"/>
      <c r="FZ299" s="5"/>
      <c r="GA299" s="5"/>
      <c r="GB299" s="5"/>
      <c r="GC299" s="5"/>
      <c r="GD299" s="5"/>
      <c r="GE299" s="5"/>
      <c r="GF299" s="5"/>
      <c r="GG299" s="5"/>
      <c r="GH299" s="5"/>
      <c r="GI299" s="5"/>
      <c r="GJ299" s="5"/>
      <c r="GK299" s="5"/>
      <c r="GL299" s="5"/>
      <c r="GM299" s="5"/>
      <c r="GN299" s="5"/>
      <c r="GO299" s="5"/>
      <c r="GP299" s="5"/>
      <c r="GQ299" s="5"/>
      <c r="GR299" s="5"/>
      <c r="GS299" s="5"/>
      <c r="GT299" s="5"/>
      <c r="GU299" s="5"/>
      <c r="GV299" s="5"/>
      <c r="GW299" s="5"/>
      <c r="GX299" s="5"/>
      <c r="GY299" s="5"/>
      <c r="GZ299" s="5"/>
      <c r="HA299" s="5"/>
      <c r="HB299" s="5"/>
      <c r="HC299" s="5"/>
      <c r="HD299" s="5"/>
      <c r="HE299" s="5"/>
      <c r="HF299" s="5"/>
      <c r="HG299" s="5"/>
      <c r="HH299" s="5"/>
      <c r="HI299" s="5"/>
      <c r="HJ299" s="5"/>
      <c r="HK299" s="5"/>
      <c r="HL299" s="5"/>
      <c r="HM299" s="5"/>
      <c r="HN299" s="5"/>
      <c r="HO299" s="5"/>
      <c r="HP299" s="5"/>
      <c r="HQ299" s="5"/>
      <c r="HR299" s="5"/>
      <c r="HS299" s="5"/>
    </row>
    <row r="300" spans="1:227" s="6" customFormat="1">
      <c r="A300" s="84"/>
      <c r="B300" s="83"/>
      <c r="C300" s="74">
        <v>2024</v>
      </c>
      <c r="D300" s="15">
        <f t="shared" si="125"/>
        <v>2865.6</v>
      </c>
      <c r="E300" s="15">
        <v>0</v>
      </c>
      <c r="F300" s="15">
        <v>0</v>
      </c>
      <c r="G300" s="15">
        <v>0</v>
      </c>
      <c r="H300" s="15">
        <v>2865.6</v>
      </c>
      <c r="I300" s="15">
        <v>0</v>
      </c>
      <c r="J300" s="42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  <c r="DY300" s="5"/>
      <c r="DZ300" s="5"/>
      <c r="EA300" s="5"/>
      <c r="EB300" s="5"/>
      <c r="EC300" s="5"/>
      <c r="ED300" s="5"/>
      <c r="EE300" s="5"/>
      <c r="EF300" s="5"/>
      <c r="EG300" s="5"/>
      <c r="EH300" s="5"/>
      <c r="EI300" s="5"/>
      <c r="EJ300" s="5"/>
      <c r="EK300" s="5"/>
      <c r="EL300" s="5"/>
      <c r="EM300" s="5"/>
      <c r="EN300" s="5"/>
      <c r="EO300" s="5"/>
      <c r="EP300" s="5"/>
      <c r="EQ300" s="5"/>
      <c r="ER300" s="5"/>
      <c r="ES300" s="5"/>
      <c r="ET300" s="5"/>
      <c r="EU300" s="5"/>
      <c r="EV300" s="5"/>
      <c r="EW300" s="5"/>
      <c r="EX300" s="5"/>
      <c r="EY300" s="5"/>
      <c r="EZ300" s="5"/>
      <c r="FA300" s="5"/>
      <c r="FB300" s="5"/>
      <c r="FC300" s="5"/>
      <c r="FD300" s="5"/>
      <c r="FE300" s="5"/>
      <c r="FF300" s="5"/>
      <c r="FG300" s="5"/>
      <c r="FH300" s="5"/>
      <c r="FI300" s="5"/>
      <c r="FJ300" s="5"/>
      <c r="FK300" s="5"/>
      <c r="FL300" s="5"/>
      <c r="FM300" s="5"/>
      <c r="FN300" s="5"/>
      <c r="FO300" s="5"/>
      <c r="FP300" s="5"/>
      <c r="FQ300" s="5"/>
      <c r="FR300" s="5"/>
      <c r="FS300" s="5"/>
      <c r="FT300" s="5"/>
      <c r="FU300" s="5"/>
      <c r="FV300" s="5"/>
      <c r="FW300" s="5"/>
      <c r="FX300" s="5"/>
      <c r="FY300" s="5"/>
      <c r="FZ300" s="5"/>
      <c r="GA300" s="5"/>
      <c r="GB300" s="5"/>
      <c r="GC300" s="5"/>
      <c r="GD300" s="5"/>
      <c r="GE300" s="5"/>
      <c r="GF300" s="5"/>
      <c r="GG300" s="5"/>
      <c r="GH300" s="5"/>
      <c r="GI300" s="5"/>
      <c r="GJ300" s="5"/>
      <c r="GK300" s="5"/>
      <c r="GL300" s="5"/>
      <c r="GM300" s="5"/>
      <c r="GN300" s="5"/>
      <c r="GO300" s="5"/>
      <c r="GP300" s="5"/>
      <c r="GQ300" s="5"/>
      <c r="GR300" s="5"/>
      <c r="GS300" s="5"/>
      <c r="GT300" s="5"/>
      <c r="GU300" s="5"/>
      <c r="GV300" s="5"/>
      <c r="GW300" s="5"/>
      <c r="GX300" s="5"/>
      <c r="GY300" s="5"/>
      <c r="GZ300" s="5"/>
      <c r="HA300" s="5"/>
      <c r="HB300" s="5"/>
      <c r="HC300" s="5"/>
      <c r="HD300" s="5"/>
      <c r="HE300" s="5"/>
      <c r="HF300" s="5"/>
      <c r="HG300" s="5"/>
      <c r="HH300" s="5"/>
      <c r="HI300" s="5"/>
      <c r="HJ300" s="5"/>
      <c r="HK300" s="5"/>
      <c r="HL300" s="5"/>
      <c r="HM300" s="5"/>
      <c r="HN300" s="5"/>
      <c r="HO300" s="5"/>
      <c r="HP300" s="5"/>
      <c r="HQ300" s="5"/>
      <c r="HR300" s="5"/>
      <c r="HS300" s="5"/>
    </row>
    <row r="301" spans="1:227" s="6" customFormat="1">
      <c r="A301" s="84"/>
      <c r="B301" s="83"/>
      <c r="C301" s="74">
        <v>2025</v>
      </c>
      <c r="D301" s="15">
        <f t="shared" si="125"/>
        <v>397.9</v>
      </c>
      <c r="E301" s="15">
        <v>0</v>
      </c>
      <c r="F301" s="15">
        <v>0</v>
      </c>
      <c r="G301" s="15">
        <v>0</v>
      </c>
      <c r="H301" s="15">
        <f>628.4-17.3-52.7-160.5</f>
        <v>397.9</v>
      </c>
      <c r="I301" s="15">
        <v>0</v>
      </c>
      <c r="J301" s="42"/>
      <c r="K301" s="42"/>
      <c r="L301" s="51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DZ301" s="5"/>
      <c r="EA301" s="5"/>
      <c r="EB301" s="5"/>
      <c r="EC301" s="5"/>
      <c r="ED301" s="5"/>
      <c r="EE301" s="5"/>
      <c r="EF301" s="5"/>
      <c r="EG301" s="5"/>
      <c r="EH301" s="5"/>
      <c r="EI301" s="5"/>
      <c r="EJ301" s="5"/>
      <c r="EK301" s="5"/>
      <c r="EL301" s="5"/>
      <c r="EM301" s="5"/>
      <c r="EN301" s="5"/>
      <c r="EO301" s="5"/>
      <c r="EP301" s="5"/>
      <c r="EQ301" s="5"/>
      <c r="ER301" s="5"/>
      <c r="ES301" s="5"/>
      <c r="ET301" s="5"/>
      <c r="EU301" s="5"/>
      <c r="EV301" s="5"/>
      <c r="EW301" s="5"/>
      <c r="EX301" s="5"/>
      <c r="EY301" s="5"/>
      <c r="EZ301" s="5"/>
      <c r="FA301" s="5"/>
      <c r="FB301" s="5"/>
      <c r="FC301" s="5"/>
      <c r="FD301" s="5"/>
      <c r="FE301" s="5"/>
      <c r="FF301" s="5"/>
      <c r="FG301" s="5"/>
      <c r="FH301" s="5"/>
      <c r="FI301" s="5"/>
      <c r="FJ301" s="5"/>
      <c r="FK301" s="5"/>
      <c r="FL301" s="5"/>
      <c r="FM301" s="5"/>
      <c r="FN301" s="5"/>
      <c r="FO301" s="5"/>
      <c r="FP301" s="5"/>
      <c r="FQ301" s="5"/>
      <c r="FR301" s="5"/>
      <c r="FS301" s="5"/>
      <c r="FT301" s="5"/>
      <c r="FU301" s="5"/>
      <c r="FV301" s="5"/>
      <c r="FW301" s="5"/>
      <c r="FX301" s="5"/>
      <c r="FY301" s="5"/>
      <c r="FZ301" s="5"/>
      <c r="GA301" s="5"/>
      <c r="GB301" s="5"/>
      <c r="GC301" s="5"/>
      <c r="GD301" s="5"/>
      <c r="GE301" s="5"/>
      <c r="GF301" s="5"/>
      <c r="GG301" s="5"/>
      <c r="GH301" s="5"/>
      <c r="GI301" s="5"/>
      <c r="GJ301" s="5"/>
      <c r="GK301" s="5"/>
      <c r="GL301" s="5"/>
      <c r="GM301" s="5"/>
      <c r="GN301" s="5"/>
      <c r="GO301" s="5"/>
      <c r="GP301" s="5"/>
      <c r="GQ301" s="5"/>
      <c r="GR301" s="5"/>
      <c r="GS301" s="5"/>
      <c r="GT301" s="5"/>
      <c r="GU301" s="5"/>
      <c r="GV301" s="5"/>
      <c r="GW301" s="5"/>
      <c r="GX301" s="5"/>
      <c r="GY301" s="5"/>
      <c r="GZ301" s="5"/>
      <c r="HA301" s="5"/>
      <c r="HB301" s="5"/>
      <c r="HC301" s="5"/>
      <c r="HD301" s="5"/>
      <c r="HE301" s="5"/>
      <c r="HF301" s="5"/>
      <c r="HG301" s="5"/>
      <c r="HH301" s="5"/>
      <c r="HI301" s="5"/>
      <c r="HJ301" s="5"/>
      <c r="HK301" s="5"/>
      <c r="HL301" s="5"/>
      <c r="HM301" s="5"/>
      <c r="HN301" s="5"/>
      <c r="HO301" s="5"/>
      <c r="HP301" s="5"/>
      <c r="HQ301" s="5"/>
      <c r="HR301" s="5"/>
      <c r="HS301" s="5"/>
    </row>
    <row r="302" spans="1:227" s="6" customFormat="1">
      <c r="A302" s="84"/>
      <c r="B302" s="83"/>
      <c r="C302" s="74">
        <v>2026</v>
      </c>
      <c r="D302" s="15">
        <f t="shared" si="125"/>
        <v>786.59999999999991</v>
      </c>
      <c r="E302" s="15">
        <v>0</v>
      </c>
      <c r="F302" s="15">
        <v>0</v>
      </c>
      <c r="G302" s="15">
        <v>0</v>
      </c>
      <c r="H302" s="15">
        <f>1457.8-671.2</f>
        <v>786.59999999999991</v>
      </c>
      <c r="I302" s="15">
        <v>0</v>
      </c>
      <c r="J302" s="42"/>
      <c r="K302" s="42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  <c r="DY302" s="5"/>
      <c r="DZ302" s="5"/>
      <c r="EA302" s="5"/>
      <c r="EB302" s="5"/>
      <c r="EC302" s="5"/>
      <c r="ED302" s="5"/>
      <c r="EE302" s="5"/>
      <c r="EF302" s="5"/>
      <c r="EG302" s="5"/>
      <c r="EH302" s="5"/>
      <c r="EI302" s="5"/>
      <c r="EJ302" s="5"/>
      <c r="EK302" s="5"/>
      <c r="EL302" s="5"/>
      <c r="EM302" s="5"/>
      <c r="EN302" s="5"/>
      <c r="EO302" s="5"/>
      <c r="EP302" s="5"/>
      <c r="EQ302" s="5"/>
      <c r="ER302" s="5"/>
      <c r="ES302" s="5"/>
      <c r="ET302" s="5"/>
      <c r="EU302" s="5"/>
      <c r="EV302" s="5"/>
      <c r="EW302" s="5"/>
      <c r="EX302" s="5"/>
      <c r="EY302" s="5"/>
      <c r="EZ302" s="5"/>
      <c r="FA302" s="5"/>
      <c r="FB302" s="5"/>
      <c r="FC302" s="5"/>
      <c r="FD302" s="5"/>
      <c r="FE302" s="5"/>
      <c r="FF302" s="5"/>
      <c r="FG302" s="5"/>
      <c r="FH302" s="5"/>
      <c r="FI302" s="5"/>
      <c r="FJ302" s="5"/>
      <c r="FK302" s="5"/>
      <c r="FL302" s="5"/>
      <c r="FM302" s="5"/>
      <c r="FN302" s="5"/>
      <c r="FO302" s="5"/>
      <c r="FP302" s="5"/>
      <c r="FQ302" s="5"/>
      <c r="FR302" s="5"/>
      <c r="FS302" s="5"/>
      <c r="FT302" s="5"/>
      <c r="FU302" s="5"/>
      <c r="FV302" s="5"/>
      <c r="FW302" s="5"/>
      <c r="FX302" s="5"/>
      <c r="FY302" s="5"/>
      <c r="FZ302" s="5"/>
      <c r="GA302" s="5"/>
      <c r="GB302" s="5"/>
      <c r="GC302" s="5"/>
      <c r="GD302" s="5"/>
      <c r="GE302" s="5"/>
      <c r="GF302" s="5"/>
      <c r="GG302" s="5"/>
      <c r="GH302" s="5"/>
      <c r="GI302" s="5"/>
      <c r="GJ302" s="5"/>
      <c r="GK302" s="5"/>
      <c r="GL302" s="5"/>
      <c r="GM302" s="5"/>
      <c r="GN302" s="5"/>
      <c r="GO302" s="5"/>
      <c r="GP302" s="5"/>
      <c r="GQ302" s="5"/>
      <c r="GR302" s="5"/>
      <c r="GS302" s="5"/>
      <c r="GT302" s="5"/>
      <c r="GU302" s="5"/>
      <c r="GV302" s="5"/>
      <c r="GW302" s="5"/>
      <c r="GX302" s="5"/>
      <c r="GY302" s="5"/>
      <c r="GZ302" s="5"/>
      <c r="HA302" s="5"/>
      <c r="HB302" s="5"/>
      <c r="HC302" s="5"/>
      <c r="HD302" s="5"/>
      <c r="HE302" s="5"/>
      <c r="HF302" s="5"/>
      <c r="HG302" s="5"/>
      <c r="HH302" s="5"/>
      <c r="HI302" s="5"/>
      <c r="HJ302" s="5"/>
      <c r="HK302" s="5"/>
      <c r="HL302" s="5"/>
      <c r="HM302" s="5"/>
      <c r="HN302" s="5"/>
      <c r="HO302" s="5"/>
      <c r="HP302" s="5"/>
      <c r="HQ302" s="5"/>
      <c r="HR302" s="5"/>
      <c r="HS302" s="5"/>
    </row>
    <row r="303" spans="1:227" s="6" customFormat="1">
      <c r="A303" s="82"/>
      <c r="B303" s="83"/>
      <c r="C303" s="74" t="s">
        <v>16</v>
      </c>
      <c r="D303" s="15">
        <f t="shared" ref="D303:I303" si="126">SUM(D298:D302)</f>
        <v>7045.1</v>
      </c>
      <c r="E303" s="15">
        <f t="shared" si="126"/>
        <v>0</v>
      </c>
      <c r="F303" s="15">
        <f t="shared" si="126"/>
        <v>0</v>
      </c>
      <c r="G303" s="15">
        <f t="shared" si="126"/>
        <v>0</v>
      </c>
      <c r="H303" s="15">
        <f t="shared" si="126"/>
        <v>7045.1</v>
      </c>
      <c r="I303" s="15">
        <f t="shared" si="126"/>
        <v>0</v>
      </c>
      <c r="J303" s="42"/>
      <c r="K303" s="53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DZ303" s="5"/>
      <c r="EA303" s="5"/>
      <c r="EB303" s="5"/>
      <c r="EC303" s="5"/>
      <c r="ED303" s="5"/>
      <c r="EE303" s="5"/>
      <c r="EF303" s="5"/>
      <c r="EG303" s="5"/>
      <c r="EH303" s="5"/>
      <c r="EI303" s="5"/>
      <c r="EJ303" s="5"/>
      <c r="EK303" s="5"/>
      <c r="EL303" s="5"/>
      <c r="EM303" s="5"/>
      <c r="EN303" s="5"/>
      <c r="EO303" s="5"/>
      <c r="EP303" s="5"/>
      <c r="EQ303" s="5"/>
      <c r="ER303" s="5"/>
      <c r="ES303" s="5"/>
      <c r="ET303" s="5"/>
      <c r="EU303" s="5"/>
      <c r="EV303" s="5"/>
      <c r="EW303" s="5"/>
      <c r="EX303" s="5"/>
      <c r="EY303" s="5"/>
      <c r="EZ303" s="5"/>
      <c r="FA303" s="5"/>
      <c r="FB303" s="5"/>
      <c r="FC303" s="5"/>
      <c r="FD303" s="5"/>
      <c r="FE303" s="5"/>
      <c r="FF303" s="5"/>
      <c r="FG303" s="5"/>
      <c r="FH303" s="5"/>
      <c r="FI303" s="5"/>
      <c r="FJ303" s="5"/>
      <c r="FK303" s="5"/>
      <c r="FL303" s="5"/>
      <c r="FM303" s="5"/>
      <c r="FN303" s="5"/>
      <c r="FO303" s="5"/>
      <c r="FP303" s="5"/>
      <c r="FQ303" s="5"/>
      <c r="FR303" s="5"/>
      <c r="FS303" s="5"/>
      <c r="FT303" s="5"/>
      <c r="FU303" s="5"/>
      <c r="FV303" s="5"/>
      <c r="FW303" s="5"/>
      <c r="FX303" s="5"/>
      <c r="FY303" s="5"/>
      <c r="FZ303" s="5"/>
      <c r="GA303" s="5"/>
      <c r="GB303" s="5"/>
      <c r="GC303" s="5"/>
      <c r="GD303" s="5"/>
      <c r="GE303" s="5"/>
      <c r="GF303" s="5"/>
      <c r="GG303" s="5"/>
      <c r="GH303" s="5"/>
      <c r="GI303" s="5"/>
      <c r="GJ303" s="5"/>
      <c r="GK303" s="5"/>
      <c r="GL303" s="5"/>
      <c r="GM303" s="5"/>
      <c r="GN303" s="5"/>
      <c r="GO303" s="5"/>
      <c r="GP303" s="5"/>
      <c r="GQ303" s="5"/>
      <c r="GR303" s="5"/>
      <c r="GS303" s="5"/>
      <c r="GT303" s="5"/>
      <c r="GU303" s="5"/>
      <c r="GV303" s="5"/>
      <c r="GW303" s="5"/>
      <c r="GX303" s="5"/>
      <c r="GY303" s="5"/>
      <c r="GZ303" s="5"/>
      <c r="HA303" s="5"/>
      <c r="HB303" s="5"/>
      <c r="HC303" s="5"/>
      <c r="HD303" s="5"/>
      <c r="HE303" s="5"/>
      <c r="HF303" s="5"/>
      <c r="HG303" s="5"/>
      <c r="HH303" s="5"/>
      <c r="HI303" s="5"/>
      <c r="HJ303" s="5"/>
      <c r="HK303" s="5"/>
      <c r="HL303" s="5"/>
      <c r="HM303" s="5"/>
      <c r="HN303" s="5"/>
      <c r="HO303" s="5"/>
      <c r="HP303" s="5"/>
      <c r="HQ303" s="5"/>
      <c r="HR303" s="5"/>
      <c r="HS303" s="5"/>
    </row>
    <row r="304" spans="1:227" s="6" customFormat="1">
      <c r="A304" s="81" t="s">
        <v>66</v>
      </c>
      <c r="B304" s="83"/>
      <c r="C304" s="74">
        <v>2022</v>
      </c>
      <c r="D304" s="15">
        <f>SUM(E304:I304)</f>
        <v>1304.6999999999998</v>
      </c>
      <c r="E304" s="15">
        <v>132.1</v>
      </c>
      <c r="F304" s="15">
        <v>1081.3</v>
      </c>
      <c r="G304" s="15">
        <v>0</v>
      </c>
      <c r="H304" s="15">
        <v>91.3</v>
      </c>
      <c r="I304" s="15">
        <v>0</v>
      </c>
      <c r="J304" s="42"/>
      <c r="K304" s="53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  <c r="DY304" s="5"/>
      <c r="DZ304" s="5"/>
      <c r="EA304" s="5"/>
      <c r="EB304" s="5"/>
      <c r="EC304" s="5"/>
      <c r="ED304" s="5"/>
      <c r="EE304" s="5"/>
      <c r="EF304" s="5"/>
      <c r="EG304" s="5"/>
      <c r="EH304" s="5"/>
      <c r="EI304" s="5"/>
      <c r="EJ304" s="5"/>
      <c r="EK304" s="5"/>
      <c r="EL304" s="5"/>
      <c r="EM304" s="5"/>
      <c r="EN304" s="5"/>
      <c r="EO304" s="5"/>
      <c r="EP304" s="5"/>
      <c r="EQ304" s="5"/>
      <c r="ER304" s="5"/>
      <c r="ES304" s="5"/>
      <c r="ET304" s="5"/>
      <c r="EU304" s="5"/>
      <c r="EV304" s="5"/>
      <c r="EW304" s="5"/>
      <c r="EX304" s="5"/>
      <c r="EY304" s="5"/>
      <c r="EZ304" s="5"/>
      <c r="FA304" s="5"/>
      <c r="FB304" s="5"/>
      <c r="FC304" s="5"/>
      <c r="FD304" s="5"/>
      <c r="FE304" s="5"/>
      <c r="FF304" s="5"/>
      <c r="FG304" s="5"/>
      <c r="FH304" s="5"/>
      <c r="FI304" s="5"/>
      <c r="FJ304" s="5"/>
      <c r="FK304" s="5"/>
      <c r="FL304" s="5"/>
      <c r="FM304" s="5"/>
      <c r="FN304" s="5"/>
      <c r="FO304" s="5"/>
      <c r="FP304" s="5"/>
      <c r="FQ304" s="5"/>
      <c r="FR304" s="5"/>
      <c r="FS304" s="5"/>
      <c r="FT304" s="5"/>
      <c r="FU304" s="5"/>
      <c r="FV304" s="5"/>
      <c r="FW304" s="5"/>
      <c r="FX304" s="5"/>
      <c r="FY304" s="5"/>
      <c r="FZ304" s="5"/>
      <c r="GA304" s="5"/>
      <c r="GB304" s="5"/>
      <c r="GC304" s="5"/>
      <c r="GD304" s="5"/>
      <c r="GE304" s="5"/>
      <c r="GF304" s="5"/>
      <c r="GG304" s="5"/>
      <c r="GH304" s="5"/>
      <c r="GI304" s="5"/>
      <c r="GJ304" s="5"/>
      <c r="GK304" s="5"/>
      <c r="GL304" s="5"/>
      <c r="GM304" s="5"/>
      <c r="GN304" s="5"/>
      <c r="GO304" s="5"/>
      <c r="GP304" s="5"/>
      <c r="GQ304" s="5"/>
      <c r="GR304" s="5"/>
      <c r="GS304" s="5"/>
      <c r="GT304" s="5"/>
      <c r="GU304" s="5"/>
      <c r="GV304" s="5"/>
      <c r="GW304" s="5"/>
      <c r="GX304" s="5"/>
      <c r="GY304" s="5"/>
      <c r="GZ304" s="5"/>
      <c r="HA304" s="5"/>
      <c r="HB304" s="5"/>
      <c r="HC304" s="5"/>
      <c r="HD304" s="5"/>
      <c r="HE304" s="5"/>
      <c r="HF304" s="5"/>
      <c r="HG304" s="5"/>
      <c r="HH304" s="5"/>
      <c r="HI304" s="5"/>
      <c r="HJ304" s="5"/>
      <c r="HK304" s="5"/>
      <c r="HL304" s="5"/>
      <c r="HM304" s="5"/>
      <c r="HN304" s="5"/>
      <c r="HO304" s="5"/>
      <c r="HP304" s="5"/>
      <c r="HQ304" s="5"/>
      <c r="HR304" s="5"/>
      <c r="HS304" s="5"/>
    </row>
    <row r="305" spans="1:227" s="6" customFormat="1">
      <c r="A305" s="84"/>
      <c r="B305" s="83"/>
      <c r="C305" s="74">
        <v>2023</v>
      </c>
      <c r="D305" s="15">
        <f>SUM(E305:I305)</f>
        <v>3122.1000000000004</v>
      </c>
      <c r="E305" s="15">
        <v>204.2</v>
      </c>
      <c r="F305" s="15">
        <v>1274.4000000000001</v>
      </c>
      <c r="G305" s="15">
        <v>0</v>
      </c>
      <c r="H305" s="15">
        <v>1643.5</v>
      </c>
      <c r="I305" s="15">
        <v>0</v>
      </c>
      <c r="J305" s="42"/>
      <c r="K305" s="53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  <c r="DY305" s="5"/>
      <c r="DZ305" s="5"/>
      <c r="EA305" s="5"/>
      <c r="EB305" s="5"/>
      <c r="EC305" s="5"/>
      <c r="ED305" s="5"/>
      <c r="EE305" s="5"/>
      <c r="EF305" s="5"/>
      <c r="EG305" s="5"/>
      <c r="EH305" s="5"/>
      <c r="EI305" s="5"/>
      <c r="EJ305" s="5"/>
      <c r="EK305" s="5"/>
      <c r="EL305" s="5"/>
      <c r="EM305" s="5"/>
      <c r="EN305" s="5"/>
      <c r="EO305" s="5"/>
      <c r="EP305" s="5"/>
      <c r="EQ305" s="5"/>
      <c r="ER305" s="5"/>
      <c r="ES305" s="5"/>
      <c r="ET305" s="5"/>
      <c r="EU305" s="5"/>
      <c r="EV305" s="5"/>
      <c r="EW305" s="5"/>
      <c r="EX305" s="5"/>
      <c r="EY305" s="5"/>
      <c r="EZ305" s="5"/>
      <c r="FA305" s="5"/>
      <c r="FB305" s="5"/>
      <c r="FC305" s="5"/>
      <c r="FD305" s="5"/>
      <c r="FE305" s="5"/>
      <c r="FF305" s="5"/>
      <c r="FG305" s="5"/>
      <c r="FH305" s="5"/>
      <c r="FI305" s="5"/>
      <c r="FJ305" s="5"/>
      <c r="FK305" s="5"/>
      <c r="FL305" s="5"/>
      <c r="FM305" s="5"/>
      <c r="FN305" s="5"/>
      <c r="FO305" s="5"/>
      <c r="FP305" s="5"/>
      <c r="FQ305" s="5"/>
      <c r="FR305" s="5"/>
      <c r="FS305" s="5"/>
      <c r="FT305" s="5"/>
      <c r="FU305" s="5"/>
      <c r="FV305" s="5"/>
      <c r="FW305" s="5"/>
      <c r="FX305" s="5"/>
      <c r="FY305" s="5"/>
      <c r="FZ305" s="5"/>
      <c r="GA305" s="5"/>
      <c r="GB305" s="5"/>
      <c r="GC305" s="5"/>
      <c r="GD305" s="5"/>
      <c r="GE305" s="5"/>
      <c r="GF305" s="5"/>
      <c r="GG305" s="5"/>
      <c r="GH305" s="5"/>
      <c r="GI305" s="5"/>
      <c r="GJ305" s="5"/>
      <c r="GK305" s="5"/>
      <c r="GL305" s="5"/>
      <c r="GM305" s="5"/>
      <c r="GN305" s="5"/>
      <c r="GO305" s="5"/>
      <c r="GP305" s="5"/>
      <c r="GQ305" s="5"/>
      <c r="GR305" s="5"/>
      <c r="GS305" s="5"/>
      <c r="GT305" s="5"/>
      <c r="GU305" s="5"/>
      <c r="GV305" s="5"/>
      <c r="GW305" s="5"/>
      <c r="GX305" s="5"/>
      <c r="GY305" s="5"/>
      <c r="GZ305" s="5"/>
      <c r="HA305" s="5"/>
      <c r="HB305" s="5"/>
      <c r="HC305" s="5"/>
      <c r="HD305" s="5"/>
      <c r="HE305" s="5"/>
      <c r="HF305" s="5"/>
      <c r="HG305" s="5"/>
      <c r="HH305" s="5"/>
      <c r="HI305" s="5"/>
      <c r="HJ305" s="5"/>
      <c r="HK305" s="5"/>
      <c r="HL305" s="5"/>
      <c r="HM305" s="5"/>
      <c r="HN305" s="5"/>
      <c r="HO305" s="5"/>
      <c r="HP305" s="5"/>
      <c r="HQ305" s="5"/>
      <c r="HR305" s="5"/>
      <c r="HS305" s="5"/>
    </row>
    <row r="306" spans="1:227" s="6" customFormat="1">
      <c r="A306" s="82"/>
      <c r="B306" s="83"/>
      <c r="C306" s="74" t="s">
        <v>16</v>
      </c>
      <c r="D306" s="15">
        <f>SUM(D304:D305)</f>
        <v>4426.8</v>
      </c>
      <c r="E306" s="15">
        <f t="shared" ref="E306:I306" si="127">SUM(E304:E305)</f>
        <v>336.29999999999995</v>
      </c>
      <c r="F306" s="15">
        <f t="shared" si="127"/>
        <v>2355.6999999999998</v>
      </c>
      <c r="G306" s="15">
        <f t="shared" si="127"/>
        <v>0</v>
      </c>
      <c r="H306" s="15">
        <f t="shared" si="127"/>
        <v>1734.8</v>
      </c>
      <c r="I306" s="15">
        <f t="shared" si="127"/>
        <v>0</v>
      </c>
      <c r="J306" s="42"/>
      <c r="K306" s="53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  <c r="DY306" s="5"/>
      <c r="DZ306" s="5"/>
      <c r="EA306" s="5"/>
      <c r="EB306" s="5"/>
      <c r="EC306" s="5"/>
      <c r="ED306" s="5"/>
      <c r="EE306" s="5"/>
      <c r="EF306" s="5"/>
      <c r="EG306" s="5"/>
      <c r="EH306" s="5"/>
      <c r="EI306" s="5"/>
      <c r="EJ306" s="5"/>
      <c r="EK306" s="5"/>
      <c r="EL306" s="5"/>
      <c r="EM306" s="5"/>
      <c r="EN306" s="5"/>
      <c r="EO306" s="5"/>
      <c r="EP306" s="5"/>
      <c r="EQ306" s="5"/>
      <c r="ER306" s="5"/>
      <c r="ES306" s="5"/>
      <c r="ET306" s="5"/>
      <c r="EU306" s="5"/>
      <c r="EV306" s="5"/>
      <c r="EW306" s="5"/>
      <c r="EX306" s="5"/>
      <c r="EY306" s="5"/>
      <c r="EZ306" s="5"/>
      <c r="FA306" s="5"/>
      <c r="FB306" s="5"/>
      <c r="FC306" s="5"/>
      <c r="FD306" s="5"/>
      <c r="FE306" s="5"/>
      <c r="FF306" s="5"/>
      <c r="FG306" s="5"/>
      <c r="FH306" s="5"/>
      <c r="FI306" s="5"/>
      <c r="FJ306" s="5"/>
      <c r="FK306" s="5"/>
      <c r="FL306" s="5"/>
      <c r="FM306" s="5"/>
      <c r="FN306" s="5"/>
      <c r="FO306" s="5"/>
      <c r="FP306" s="5"/>
      <c r="FQ306" s="5"/>
      <c r="FR306" s="5"/>
      <c r="FS306" s="5"/>
      <c r="FT306" s="5"/>
      <c r="FU306" s="5"/>
      <c r="FV306" s="5"/>
      <c r="FW306" s="5"/>
      <c r="FX306" s="5"/>
      <c r="FY306" s="5"/>
      <c r="FZ306" s="5"/>
      <c r="GA306" s="5"/>
      <c r="GB306" s="5"/>
      <c r="GC306" s="5"/>
      <c r="GD306" s="5"/>
      <c r="GE306" s="5"/>
      <c r="GF306" s="5"/>
      <c r="GG306" s="5"/>
      <c r="GH306" s="5"/>
      <c r="GI306" s="5"/>
      <c r="GJ306" s="5"/>
      <c r="GK306" s="5"/>
      <c r="GL306" s="5"/>
      <c r="GM306" s="5"/>
      <c r="GN306" s="5"/>
      <c r="GO306" s="5"/>
      <c r="GP306" s="5"/>
      <c r="GQ306" s="5"/>
      <c r="GR306" s="5"/>
      <c r="GS306" s="5"/>
      <c r="GT306" s="5"/>
      <c r="GU306" s="5"/>
      <c r="GV306" s="5"/>
      <c r="GW306" s="5"/>
      <c r="GX306" s="5"/>
      <c r="GY306" s="5"/>
      <c r="GZ306" s="5"/>
      <c r="HA306" s="5"/>
      <c r="HB306" s="5"/>
      <c r="HC306" s="5"/>
      <c r="HD306" s="5"/>
      <c r="HE306" s="5"/>
      <c r="HF306" s="5"/>
      <c r="HG306" s="5"/>
      <c r="HH306" s="5"/>
      <c r="HI306" s="5"/>
      <c r="HJ306" s="5"/>
      <c r="HK306" s="5"/>
      <c r="HL306" s="5"/>
      <c r="HM306" s="5"/>
      <c r="HN306" s="5"/>
      <c r="HO306" s="5"/>
      <c r="HP306" s="5"/>
      <c r="HQ306" s="5"/>
      <c r="HR306" s="5"/>
      <c r="HS306" s="5"/>
    </row>
    <row r="307" spans="1:227" s="6" customFormat="1" ht="18.75" customHeight="1">
      <c r="A307" s="81" t="s">
        <v>47</v>
      </c>
      <c r="B307" s="83"/>
      <c r="C307" s="74">
        <v>2022</v>
      </c>
      <c r="D307" s="15">
        <f>SUM(E307:I307)</f>
        <v>0</v>
      </c>
      <c r="E307" s="15">
        <v>0</v>
      </c>
      <c r="F307" s="15">
        <v>0</v>
      </c>
      <c r="G307" s="15">
        <v>0</v>
      </c>
      <c r="H307" s="15">
        <v>0</v>
      </c>
      <c r="I307" s="15">
        <v>0</v>
      </c>
      <c r="J307" s="42"/>
      <c r="K307" s="53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  <c r="DY307" s="5"/>
      <c r="DZ307" s="5"/>
      <c r="EA307" s="5"/>
      <c r="EB307" s="5"/>
      <c r="EC307" s="5"/>
      <c r="ED307" s="5"/>
      <c r="EE307" s="5"/>
      <c r="EF307" s="5"/>
      <c r="EG307" s="5"/>
      <c r="EH307" s="5"/>
      <c r="EI307" s="5"/>
      <c r="EJ307" s="5"/>
      <c r="EK307" s="5"/>
      <c r="EL307" s="5"/>
      <c r="EM307" s="5"/>
      <c r="EN307" s="5"/>
      <c r="EO307" s="5"/>
      <c r="EP307" s="5"/>
      <c r="EQ307" s="5"/>
      <c r="ER307" s="5"/>
      <c r="ES307" s="5"/>
      <c r="ET307" s="5"/>
      <c r="EU307" s="5"/>
      <c r="EV307" s="5"/>
      <c r="EW307" s="5"/>
      <c r="EX307" s="5"/>
      <c r="EY307" s="5"/>
      <c r="EZ307" s="5"/>
      <c r="FA307" s="5"/>
      <c r="FB307" s="5"/>
      <c r="FC307" s="5"/>
      <c r="FD307" s="5"/>
      <c r="FE307" s="5"/>
      <c r="FF307" s="5"/>
      <c r="FG307" s="5"/>
      <c r="FH307" s="5"/>
      <c r="FI307" s="5"/>
      <c r="FJ307" s="5"/>
      <c r="FK307" s="5"/>
      <c r="FL307" s="5"/>
      <c r="FM307" s="5"/>
      <c r="FN307" s="5"/>
      <c r="FO307" s="5"/>
      <c r="FP307" s="5"/>
      <c r="FQ307" s="5"/>
      <c r="FR307" s="5"/>
      <c r="FS307" s="5"/>
      <c r="FT307" s="5"/>
      <c r="FU307" s="5"/>
      <c r="FV307" s="5"/>
      <c r="FW307" s="5"/>
      <c r="FX307" s="5"/>
      <c r="FY307" s="5"/>
      <c r="FZ307" s="5"/>
      <c r="GA307" s="5"/>
      <c r="GB307" s="5"/>
      <c r="GC307" s="5"/>
      <c r="GD307" s="5"/>
      <c r="GE307" s="5"/>
      <c r="GF307" s="5"/>
      <c r="GG307" s="5"/>
      <c r="GH307" s="5"/>
      <c r="GI307" s="5"/>
      <c r="GJ307" s="5"/>
      <c r="GK307" s="5"/>
      <c r="GL307" s="5"/>
      <c r="GM307" s="5"/>
      <c r="GN307" s="5"/>
      <c r="GO307" s="5"/>
      <c r="GP307" s="5"/>
      <c r="GQ307" s="5"/>
      <c r="GR307" s="5"/>
      <c r="GS307" s="5"/>
      <c r="GT307" s="5"/>
      <c r="GU307" s="5"/>
      <c r="GV307" s="5"/>
      <c r="GW307" s="5"/>
      <c r="GX307" s="5"/>
      <c r="GY307" s="5"/>
      <c r="GZ307" s="5"/>
      <c r="HA307" s="5"/>
      <c r="HB307" s="5"/>
      <c r="HC307" s="5"/>
      <c r="HD307" s="5"/>
      <c r="HE307" s="5"/>
      <c r="HF307" s="5"/>
      <c r="HG307" s="5"/>
      <c r="HH307" s="5"/>
      <c r="HI307" s="5"/>
      <c r="HJ307" s="5"/>
      <c r="HK307" s="5"/>
      <c r="HL307" s="5"/>
      <c r="HM307" s="5"/>
      <c r="HN307" s="5"/>
      <c r="HO307" s="5"/>
      <c r="HP307" s="5"/>
      <c r="HQ307" s="5"/>
      <c r="HR307" s="5"/>
      <c r="HS307" s="5"/>
    </row>
    <row r="308" spans="1:227" s="6" customFormat="1">
      <c r="A308" s="84"/>
      <c r="B308" s="83"/>
      <c r="C308" s="74">
        <v>2023</v>
      </c>
      <c r="D308" s="15">
        <f>SUM(E308:I308)</f>
        <v>33</v>
      </c>
      <c r="E308" s="15">
        <v>0</v>
      </c>
      <c r="F308" s="15">
        <v>0</v>
      </c>
      <c r="G308" s="15">
        <v>0</v>
      </c>
      <c r="H308" s="15">
        <v>33</v>
      </c>
      <c r="I308" s="15">
        <v>0</v>
      </c>
      <c r="J308" s="42"/>
      <c r="K308" s="53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  <c r="DY308" s="5"/>
      <c r="DZ308" s="5"/>
      <c r="EA308" s="5"/>
      <c r="EB308" s="5"/>
      <c r="EC308" s="5"/>
      <c r="ED308" s="5"/>
      <c r="EE308" s="5"/>
      <c r="EF308" s="5"/>
      <c r="EG308" s="5"/>
      <c r="EH308" s="5"/>
      <c r="EI308" s="5"/>
      <c r="EJ308" s="5"/>
      <c r="EK308" s="5"/>
      <c r="EL308" s="5"/>
      <c r="EM308" s="5"/>
      <c r="EN308" s="5"/>
      <c r="EO308" s="5"/>
      <c r="EP308" s="5"/>
      <c r="EQ308" s="5"/>
      <c r="ER308" s="5"/>
      <c r="ES308" s="5"/>
      <c r="ET308" s="5"/>
      <c r="EU308" s="5"/>
      <c r="EV308" s="5"/>
      <c r="EW308" s="5"/>
      <c r="EX308" s="5"/>
      <c r="EY308" s="5"/>
      <c r="EZ308" s="5"/>
      <c r="FA308" s="5"/>
      <c r="FB308" s="5"/>
      <c r="FC308" s="5"/>
      <c r="FD308" s="5"/>
      <c r="FE308" s="5"/>
      <c r="FF308" s="5"/>
      <c r="FG308" s="5"/>
      <c r="FH308" s="5"/>
      <c r="FI308" s="5"/>
      <c r="FJ308" s="5"/>
      <c r="FK308" s="5"/>
      <c r="FL308" s="5"/>
      <c r="FM308" s="5"/>
      <c r="FN308" s="5"/>
      <c r="FO308" s="5"/>
      <c r="FP308" s="5"/>
      <c r="FQ308" s="5"/>
      <c r="FR308" s="5"/>
      <c r="FS308" s="5"/>
      <c r="FT308" s="5"/>
      <c r="FU308" s="5"/>
      <c r="FV308" s="5"/>
      <c r="FW308" s="5"/>
      <c r="FX308" s="5"/>
      <c r="FY308" s="5"/>
      <c r="FZ308" s="5"/>
      <c r="GA308" s="5"/>
      <c r="GB308" s="5"/>
      <c r="GC308" s="5"/>
      <c r="GD308" s="5"/>
      <c r="GE308" s="5"/>
      <c r="GF308" s="5"/>
      <c r="GG308" s="5"/>
      <c r="GH308" s="5"/>
      <c r="GI308" s="5"/>
      <c r="GJ308" s="5"/>
      <c r="GK308" s="5"/>
      <c r="GL308" s="5"/>
      <c r="GM308" s="5"/>
      <c r="GN308" s="5"/>
      <c r="GO308" s="5"/>
      <c r="GP308" s="5"/>
      <c r="GQ308" s="5"/>
      <c r="GR308" s="5"/>
      <c r="GS308" s="5"/>
      <c r="GT308" s="5"/>
      <c r="GU308" s="5"/>
      <c r="GV308" s="5"/>
      <c r="GW308" s="5"/>
      <c r="GX308" s="5"/>
      <c r="GY308" s="5"/>
      <c r="GZ308" s="5"/>
      <c r="HA308" s="5"/>
      <c r="HB308" s="5"/>
      <c r="HC308" s="5"/>
      <c r="HD308" s="5"/>
      <c r="HE308" s="5"/>
      <c r="HF308" s="5"/>
      <c r="HG308" s="5"/>
      <c r="HH308" s="5"/>
      <c r="HI308" s="5"/>
      <c r="HJ308" s="5"/>
      <c r="HK308" s="5"/>
      <c r="HL308" s="5"/>
      <c r="HM308" s="5"/>
      <c r="HN308" s="5"/>
      <c r="HO308" s="5"/>
      <c r="HP308" s="5"/>
      <c r="HQ308" s="5"/>
      <c r="HR308" s="5"/>
      <c r="HS308" s="5"/>
    </row>
    <row r="309" spans="1:227" s="6" customFormat="1">
      <c r="A309" s="84"/>
      <c r="B309" s="83"/>
      <c r="C309" s="74">
        <v>2024</v>
      </c>
      <c r="D309" s="15">
        <f>SUM(E309:I309)</f>
        <v>5578</v>
      </c>
      <c r="E309" s="15">
        <v>0</v>
      </c>
      <c r="F309" s="15">
        <v>0</v>
      </c>
      <c r="G309" s="15">
        <v>5578</v>
      </c>
      <c r="H309" s="15">
        <v>0</v>
      </c>
      <c r="I309" s="15">
        <v>0</v>
      </c>
      <c r="J309" s="42"/>
      <c r="K309" s="53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  <c r="DY309" s="5"/>
      <c r="DZ309" s="5"/>
      <c r="EA309" s="5"/>
      <c r="EB309" s="5"/>
      <c r="EC309" s="5"/>
      <c r="ED309" s="5"/>
      <c r="EE309" s="5"/>
      <c r="EF309" s="5"/>
      <c r="EG309" s="5"/>
      <c r="EH309" s="5"/>
      <c r="EI309" s="5"/>
      <c r="EJ309" s="5"/>
      <c r="EK309" s="5"/>
      <c r="EL309" s="5"/>
      <c r="EM309" s="5"/>
      <c r="EN309" s="5"/>
      <c r="EO309" s="5"/>
      <c r="EP309" s="5"/>
      <c r="EQ309" s="5"/>
      <c r="ER309" s="5"/>
      <c r="ES309" s="5"/>
      <c r="ET309" s="5"/>
      <c r="EU309" s="5"/>
      <c r="EV309" s="5"/>
      <c r="EW309" s="5"/>
      <c r="EX309" s="5"/>
      <c r="EY309" s="5"/>
      <c r="EZ309" s="5"/>
      <c r="FA309" s="5"/>
      <c r="FB309" s="5"/>
      <c r="FC309" s="5"/>
      <c r="FD309" s="5"/>
      <c r="FE309" s="5"/>
      <c r="FF309" s="5"/>
      <c r="FG309" s="5"/>
      <c r="FH309" s="5"/>
      <c r="FI309" s="5"/>
      <c r="FJ309" s="5"/>
      <c r="FK309" s="5"/>
      <c r="FL309" s="5"/>
      <c r="FM309" s="5"/>
      <c r="FN309" s="5"/>
      <c r="FO309" s="5"/>
      <c r="FP309" s="5"/>
      <c r="FQ309" s="5"/>
      <c r="FR309" s="5"/>
      <c r="FS309" s="5"/>
      <c r="FT309" s="5"/>
      <c r="FU309" s="5"/>
      <c r="FV309" s="5"/>
      <c r="FW309" s="5"/>
      <c r="FX309" s="5"/>
      <c r="FY309" s="5"/>
      <c r="FZ309" s="5"/>
      <c r="GA309" s="5"/>
      <c r="GB309" s="5"/>
      <c r="GC309" s="5"/>
      <c r="GD309" s="5"/>
      <c r="GE309" s="5"/>
      <c r="GF309" s="5"/>
      <c r="GG309" s="5"/>
      <c r="GH309" s="5"/>
      <c r="GI309" s="5"/>
      <c r="GJ309" s="5"/>
      <c r="GK309" s="5"/>
      <c r="GL309" s="5"/>
      <c r="GM309" s="5"/>
      <c r="GN309" s="5"/>
      <c r="GO309" s="5"/>
      <c r="GP309" s="5"/>
      <c r="GQ309" s="5"/>
      <c r="GR309" s="5"/>
      <c r="GS309" s="5"/>
      <c r="GT309" s="5"/>
      <c r="GU309" s="5"/>
      <c r="GV309" s="5"/>
      <c r="GW309" s="5"/>
      <c r="GX309" s="5"/>
      <c r="GY309" s="5"/>
      <c r="GZ309" s="5"/>
      <c r="HA309" s="5"/>
      <c r="HB309" s="5"/>
      <c r="HC309" s="5"/>
      <c r="HD309" s="5"/>
      <c r="HE309" s="5"/>
      <c r="HF309" s="5"/>
      <c r="HG309" s="5"/>
      <c r="HH309" s="5"/>
      <c r="HI309" s="5"/>
      <c r="HJ309" s="5"/>
      <c r="HK309" s="5"/>
      <c r="HL309" s="5"/>
      <c r="HM309" s="5"/>
      <c r="HN309" s="5"/>
      <c r="HO309" s="5"/>
      <c r="HP309" s="5"/>
      <c r="HQ309" s="5"/>
      <c r="HR309" s="5"/>
      <c r="HS309" s="5"/>
    </row>
    <row r="310" spans="1:227" s="6" customFormat="1">
      <c r="A310" s="82"/>
      <c r="B310" s="83"/>
      <c r="C310" s="74" t="s">
        <v>16</v>
      </c>
      <c r="D310" s="15">
        <f t="shared" ref="D310:I310" si="128">SUM(D307:D309)</f>
        <v>5611</v>
      </c>
      <c r="E310" s="15">
        <f t="shared" si="128"/>
        <v>0</v>
      </c>
      <c r="F310" s="15">
        <f t="shared" si="128"/>
        <v>0</v>
      </c>
      <c r="G310" s="15">
        <f t="shared" si="128"/>
        <v>5578</v>
      </c>
      <c r="H310" s="15">
        <f t="shared" si="128"/>
        <v>33</v>
      </c>
      <c r="I310" s="15">
        <f t="shared" si="128"/>
        <v>0</v>
      </c>
      <c r="J310" s="42"/>
      <c r="K310" s="53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  <c r="DY310" s="5"/>
      <c r="DZ310" s="5"/>
      <c r="EA310" s="5"/>
      <c r="EB310" s="5"/>
      <c r="EC310" s="5"/>
      <c r="ED310" s="5"/>
      <c r="EE310" s="5"/>
      <c r="EF310" s="5"/>
      <c r="EG310" s="5"/>
      <c r="EH310" s="5"/>
      <c r="EI310" s="5"/>
      <c r="EJ310" s="5"/>
      <c r="EK310" s="5"/>
      <c r="EL310" s="5"/>
      <c r="EM310" s="5"/>
      <c r="EN310" s="5"/>
      <c r="EO310" s="5"/>
      <c r="EP310" s="5"/>
      <c r="EQ310" s="5"/>
      <c r="ER310" s="5"/>
      <c r="ES310" s="5"/>
      <c r="ET310" s="5"/>
      <c r="EU310" s="5"/>
      <c r="EV310" s="5"/>
      <c r="EW310" s="5"/>
      <c r="EX310" s="5"/>
      <c r="EY310" s="5"/>
      <c r="EZ310" s="5"/>
      <c r="FA310" s="5"/>
      <c r="FB310" s="5"/>
      <c r="FC310" s="5"/>
      <c r="FD310" s="5"/>
      <c r="FE310" s="5"/>
      <c r="FF310" s="5"/>
      <c r="FG310" s="5"/>
      <c r="FH310" s="5"/>
      <c r="FI310" s="5"/>
      <c r="FJ310" s="5"/>
      <c r="FK310" s="5"/>
      <c r="FL310" s="5"/>
      <c r="FM310" s="5"/>
      <c r="FN310" s="5"/>
      <c r="FO310" s="5"/>
      <c r="FP310" s="5"/>
      <c r="FQ310" s="5"/>
      <c r="FR310" s="5"/>
      <c r="FS310" s="5"/>
      <c r="FT310" s="5"/>
      <c r="FU310" s="5"/>
      <c r="FV310" s="5"/>
      <c r="FW310" s="5"/>
      <c r="FX310" s="5"/>
      <c r="FY310" s="5"/>
      <c r="FZ310" s="5"/>
      <c r="GA310" s="5"/>
      <c r="GB310" s="5"/>
      <c r="GC310" s="5"/>
      <c r="GD310" s="5"/>
      <c r="GE310" s="5"/>
      <c r="GF310" s="5"/>
      <c r="GG310" s="5"/>
      <c r="GH310" s="5"/>
      <c r="GI310" s="5"/>
      <c r="GJ310" s="5"/>
      <c r="GK310" s="5"/>
      <c r="GL310" s="5"/>
      <c r="GM310" s="5"/>
      <c r="GN310" s="5"/>
      <c r="GO310" s="5"/>
      <c r="GP310" s="5"/>
      <c r="GQ310" s="5"/>
      <c r="GR310" s="5"/>
      <c r="GS310" s="5"/>
      <c r="GT310" s="5"/>
      <c r="GU310" s="5"/>
      <c r="GV310" s="5"/>
      <c r="GW310" s="5"/>
      <c r="GX310" s="5"/>
      <c r="GY310" s="5"/>
      <c r="GZ310" s="5"/>
      <c r="HA310" s="5"/>
      <c r="HB310" s="5"/>
      <c r="HC310" s="5"/>
      <c r="HD310" s="5"/>
      <c r="HE310" s="5"/>
      <c r="HF310" s="5"/>
      <c r="HG310" s="5"/>
      <c r="HH310" s="5"/>
      <c r="HI310" s="5"/>
      <c r="HJ310" s="5"/>
      <c r="HK310" s="5"/>
      <c r="HL310" s="5"/>
      <c r="HM310" s="5"/>
      <c r="HN310" s="5"/>
      <c r="HO310" s="5"/>
      <c r="HP310" s="5"/>
      <c r="HQ310" s="5"/>
      <c r="HR310" s="5"/>
      <c r="HS310" s="5"/>
    </row>
    <row r="311" spans="1:227" s="6" customFormat="1" ht="18" customHeight="1">
      <c r="A311" s="81" t="s">
        <v>24</v>
      </c>
      <c r="B311" s="89"/>
      <c r="C311" s="74">
        <v>2024</v>
      </c>
      <c r="D311" s="15">
        <f>SUM(E311:I311)</f>
        <v>4140</v>
      </c>
      <c r="E311" s="15">
        <v>0</v>
      </c>
      <c r="F311" s="15">
        <v>0</v>
      </c>
      <c r="G311" s="15">
        <v>0</v>
      </c>
      <c r="H311" s="15">
        <v>4140</v>
      </c>
      <c r="I311" s="15">
        <v>0</v>
      </c>
      <c r="J311" s="42"/>
      <c r="K311" s="53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  <c r="DY311" s="5"/>
      <c r="DZ311" s="5"/>
      <c r="EA311" s="5"/>
      <c r="EB311" s="5"/>
      <c r="EC311" s="5"/>
      <c r="ED311" s="5"/>
      <c r="EE311" s="5"/>
      <c r="EF311" s="5"/>
      <c r="EG311" s="5"/>
      <c r="EH311" s="5"/>
      <c r="EI311" s="5"/>
      <c r="EJ311" s="5"/>
      <c r="EK311" s="5"/>
      <c r="EL311" s="5"/>
      <c r="EM311" s="5"/>
      <c r="EN311" s="5"/>
      <c r="EO311" s="5"/>
      <c r="EP311" s="5"/>
      <c r="EQ311" s="5"/>
      <c r="ER311" s="5"/>
      <c r="ES311" s="5"/>
      <c r="ET311" s="5"/>
      <c r="EU311" s="5"/>
      <c r="EV311" s="5"/>
      <c r="EW311" s="5"/>
      <c r="EX311" s="5"/>
      <c r="EY311" s="5"/>
      <c r="EZ311" s="5"/>
      <c r="FA311" s="5"/>
      <c r="FB311" s="5"/>
      <c r="FC311" s="5"/>
      <c r="FD311" s="5"/>
      <c r="FE311" s="5"/>
      <c r="FF311" s="5"/>
      <c r="FG311" s="5"/>
      <c r="FH311" s="5"/>
      <c r="FI311" s="5"/>
      <c r="FJ311" s="5"/>
      <c r="FK311" s="5"/>
      <c r="FL311" s="5"/>
      <c r="FM311" s="5"/>
      <c r="FN311" s="5"/>
      <c r="FO311" s="5"/>
      <c r="FP311" s="5"/>
      <c r="FQ311" s="5"/>
      <c r="FR311" s="5"/>
      <c r="FS311" s="5"/>
      <c r="FT311" s="5"/>
      <c r="FU311" s="5"/>
      <c r="FV311" s="5"/>
      <c r="FW311" s="5"/>
      <c r="FX311" s="5"/>
      <c r="FY311" s="5"/>
      <c r="FZ311" s="5"/>
      <c r="GA311" s="5"/>
      <c r="GB311" s="5"/>
      <c r="GC311" s="5"/>
      <c r="GD311" s="5"/>
      <c r="GE311" s="5"/>
      <c r="GF311" s="5"/>
      <c r="GG311" s="5"/>
      <c r="GH311" s="5"/>
      <c r="GI311" s="5"/>
      <c r="GJ311" s="5"/>
      <c r="GK311" s="5"/>
      <c r="GL311" s="5"/>
      <c r="GM311" s="5"/>
      <c r="GN311" s="5"/>
      <c r="GO311" s="5"/>
      <c r="GP311" s="5"/>
      <c r="GQ311" s="5"/>
      <c r="GR311" s="5"/>
      <c r="GS311" s="5"/>
      <c r="GT311" s="5"/>
      <c r="GU311" s="5"/>
      <c r="GV311" s="5"/>
      <c r="GW311" s="5"/>
      <c r="GX311" s="5"/>
      <c r="GY311" s="5"/>
      <c r="GZ311" s="5"/>
      <c r="HA311" s="5"/>
      <c r="HB311" s="5"/>
      <c r="HC311" s="5"/>
      <c r="HD311" s="5"/>
      <c r="HE311" s="5"/>
      <c r="HF311" s="5"/>
      <c r="HG311" s="5"/>
      <c r="HH311" s="5"/>
      <c r="HI311" s="5"/>
      <c r="HJ311" s="5"/>
      <c r="HK311" s="5"/>
      <c r="HL311" s="5"/>
      <c r="HM311" s="5"/>
      <c r="HN311" s="5"/>
      <c r="HO311" s="5"/>
      <c r="HP311" s="5"/>
      <c r="HQ311" s="5"/>
      <c r="HR311" s="5"/>
      <c r="HS311" s="5"/>
    </row>
    <row r="312" spans="1:227" s="6" customFormat="1" ht="22.5" customHeight="1">
      <c r="A312" s="82"/>
      <c r="B312" s="87"/>
      <c r="C312" s="74" t="s">
        <v>16</v>
      </c>
      <c r="D312" s="15">
        <f t="shared" ref="D312:H312" si="129">SUM(D311:D311)</f>
        <v>4140</v>
      </c>
      <c r="E312" s="15">
        <f t="shared" si="129"/>
        <v>0</v>
      </c>
      <c r="F312" s="15">
        <f t="shared" si="129"/>
        <v>0</v>
      </c>
      <c r="G312" s="15">
        <f t="shared" si="129"/>
        <v>0</v>
      </c>
      <c r="H312" s="15">
        <f t="shared" si="129"/>
        <v>4140</v>
      </c>
      <c r="I312" s="15">
        <f>I311</f>
        <v>0</v>
      </c>
      <c r="J312" s="42"/>
      <c r="K312" s="53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  <c r="DY312" s="5"/>
      <c r="DZ312" s="5"/>
      <c r="EA312" s="5"/>
      <c r="EB312" s="5"/>
      <c r="EC312" s="5"/>
      <c r="ED312" s="5"/>
      <c r="EE312" s="5"/>
      <c r="EF312" s="5"/>
      <c r="EG312" s="5"/>
      <c r="EH312" s="5"/>
      <c r="EI312" s="5"/>
      <c r="EJ312" s="5"/>
      <c r="EK312" s="5"/>
      <c r="EL312" s="5"/>
      <c r="EM312" s="5"/>
      <c r="EN312" s="5"/>
      <c r="EO312" s="5"/>
      <c r="EP312" s="5"/>
      <c r="EQ312" s="5"/>
      <c r="ER312" s="5"/>
      <c r="ES312" s="5"/>
      <c r="ET312" s="5"/>
      <c r="EU312" s="5"/>
      <c r="EV312" s="5"/>
      <c r="EW312" s="5"/>
      <c r="EX312" s="5"/>
      <c r="EY312" s="5"/>
      <c r="EZ312" s="5"/>
      <c r="FA312" s="5"/>
      <c r="FB312" s="5"/>
      <c r="FC312" s="5"/>
      <c r="FD312" s="5"/>
      <c r="FE312" s="5"/>
      <c r="FF312" s="5"/>
      <c r="FG312" s="5"/>
      <c r="FH312" s="5"/>
      <c r="FI312" s="5"/>
      <c r="FJ312" s="5"/>
      <c r="FK312" s="5"/>
      <c r="FL312" s="5"/>
      <c r="FM312" s="5"/>
      <c r="FN312" s="5"/>
      <c r="FO312" s="5"/>
      <c r="FP312" s="5"/>
      <c r="FQ312" s="5"/>
      <c r="FR312" s="5"/>
      <c r="FS312" s="5"/>
      <c r="FT312" s="5"/>
      <c r="FU312" s="5"/>
      <c r="FV312" s="5"/>
      <c r="FW312" s="5"/>
      <c r="FX312" s="5"/>
      <c r="FY312" s="5"/>
      <c r="FZ312" s="5"/>
      <c r="GA312" s="5"/>
      <c r="GB312" s="5"/>
      <c r="GC312" s="5"/>
      <c r="GD312" s="5"/>
      <c r="GE312" s="5"/>
      <c r="GF312" s="5"/>
      <c r="GG312" s="5"/>
      <c r="GH312" s="5"/>
      <c r="GI312" s="5"/>
      <c r="GJ312" s="5"/>
      <c r="GK312" s="5"/>
      <c r="GL312" s="5"/>
      <c r="GM312" s="5"/>
      <c r="GN312" s="5"/>
      <c r="GO312" s="5"/>
      <c r="GP312" s="5"/>
      <c r="GQ312" s="5"/>
      <c r="GR312" s="5"/>
      <c r="GS312" s="5"/>
      <c r="GT312" s="5"/>
      <c r="GU312" s="5"/>
      <c r="GV312" s="5"/>
      <c r="GW312" s="5"/>
      <c r="GX312" s="5"/>
      <c r="GY312" s="5"/>
      <c r="GZ312" s="5"/>
      <c r="HA312" s="5"/>
      <c r="HB312" s="5"/>
      <c r="HC312" s="5"/>
      <c r="HD312" s="5"/>
      <c r="HE312" s="5"/>
      <c r="HF312" s="5"/>
      <c r="HG312" s="5"/>
      <c r="HH312" s="5"/>
      <c r="HI312" s="5"/>
      <c r="HJ312" s="5"/>
      <c r="HK312" s="5"/>
      <c r="HL312" s="5"/>
      <c r="HM312" s="5"/>
      <c r="HN312" s="5"/>
      <c r="HO312" s="5"/>
      <c r="HP312" s="5"/>
      <c r="HQ312" s="5"/>
      <c r="HR312" s="5"/>
      <c r="HS312" s="5"/>
    </row>
    <row r="313" spans="1:227" s="6" customFormat="1" ht="21.75" customHeight="1">
      <c r="A313" s="90" t="s">
        <v>84</v>
      </c>
      <c r="B313" s="92"/>
      <c r="C313" s="74">
        <v>2025</v>
      </c>
      <c r="D313" s="15">
        <f t="shared" ref="D313" si="130">SUM(E313:I313)</f>
        <v>1362.4</v>
      </c>
      <c r="E313" s="15">
        <v>0</v>
      </c>
      <c r="F313" s="15">
        <v>0</v>
      </c>
      <c r="G313" s="15">
        <f>1765.2-553.9</f>
        <v>1211.3000000000002</v>
      </c>
      <c r="H313" s="15">
        <f>153.5-2.4</f>
        <v>151.1</v>
      </c>
      <c r="I313" s="15">
        <v>0</v>
      </c>
      <c r="J313" s="42"/>
      <c r="K313" s="42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  <c r="DY313" s="5"/>
      <c r="DZ313" s="5"/>
      <c r="EA313" s="5"/>
      <c r="EB313" s="5"/>
      <c r="EC313" s="5"/>
      <c r="ED313" s="5"/>
      <c r="EE313" s="5"/>
      <c r="EF313" s="5"/>
      <c r="EG313" s="5"/>
      <c r="EH313" s="5"/>
      <c r="EI313" s="5"/>
      <c r="EJ313" s="5"/>
      <c r="EK313" s="5"/>
      <c r="EL313" s="5"/>
      <c r="EM313" s="5"/>
      <c r="EN313" s="5"/>
      <c r="EO313" s="5"/>
      <c r="EP313" s="5"/>
      <c r="EQ313" s="5"/>
      <c r="ER313" s="5"/>
      <c r="ES313" s="5"/>
      <c r="ET313" s="5"/>
      <c r="EU313" s="5"/>
      <c r="EV313" s="5"/>
      <c r="EW313" s="5"/>
      <c r="EX313" s="5"/>
      <c r="EY313" s="5"/>
      <c r="EZ313" s="5"/>
      <c r="FA313" s="5"/>
      <c r="FB313" s="5"/>
      <c r="FC313" s="5"/>
      <c r="FD313" s="5"/>
      <c r="FE313" s="5"/>
      <c r="FF313" s="5"/>
      <c r="FG313" s="5"/>
      <c r="FH313" s="5"/>
      <c r="FI313" s="5"/>
      <c r="FJ313" s="5"/>
      <c r="FK313" s="5"/>
      <c r="FL313" s="5"/>
      <c r="FM313" s="5"/>
      <c r="FN313" s="5"/>
      <c r="FO313" s="5"/>
      <c r="FP313" s="5"/>
      <c r="FQ313" s="5"/>
      <c r="FR313" s="5"/>
      <c r="FS313" s="5"/>
      <c r="FT313" s="5"/>
      <c r="FU313" s="5"/>
      <c r="FV313" s="5"/>
      <c r="FW313" s="5"/>
      <c r="FX313" s="5"/>
      <c r="FY313" s="5"/>
      <c r="FZ313" s="5"/>
      <c r="GA313" s="5"/>
      <c r="GB313" s="5"/>
      <c r="GC313" s="5"/>
      <c r="GD313" s="5"/>
      <c r="GE313" s="5"/>
      <c r="GF313" s="5"/>
      <c r="GG313" s="5"/>
      <c r="GH313" s="5"/>
      <c r="GI313" s="5"/>
      <c r="GJ313" s="5"/>
      <c r="GK313" s="5"/>
      <c r="GL313" s="5"/>
      <c r="GM313" s="5"/>
      <c r="GN313" s="5"/>
      <c r="GO313" s="5"/>
      <c r="GP313" s="5"/>
      <c r="GQ313" s="5"/>
      <c r="GR313" s="5"/>
      <c r="GS313" s="5"/>
      <c r="GT313" s="5"/>
      <c r="GU313" s="5"/>
      <c r="GV313" s="5"/>
      <c r="GW313" s="5"/>
      <c r="GX313" s="5"/>
      <c r="GY313" s="5"/>
      <c r="GZ313" s="5"/>
      <c r="HA313" s="5"/>
      <c r="HB313" s="5"/>
      <c r="HC313" s="5"/>
      <c r="HD313" s="5"/>
      <c r="HE313" s="5"/>
      <c r="HF313" s="5"/>
      <c r="HG313" s="5"/>
      <c r="HH313" s="5"/>
      <c r="HI313" s="5"/>
      <c r="HJ313" s="5"/>
      <c r="HK313" s="5"/>
      <c r="HL313" s="5"/>
      <c r="HM313" s="5"/>
      <c r="HN313" s="5"/>
      <c r="HO313" s="5"/>
      <c r="HP313" s="5"/>
      <c r="HQ313" s="5"/>
      <c r="HR313" s="5"/>
      <c r="HS313" s="5"/>
    </row>
    <row r="314" spans="1:227" s="6" customFormat="1" ht="27" customHeight="1">
      <c r="A314" s="91"/>
      <c r="B314" s="93"/>
      <c r="C314" s="74" t="s">
        <v>16</v>
      </c>
      <c r="D314" s="15">
        <f t="shared" ref="D314:H314" si="131">D313</f>
        <v>1362.4</v>
      </c>
      <c r="E314" s="15">
        <f t="shared" si="131"/>
        <v>0</v>
      </c>
      <c r="F314" s="15">
        <f t="shared" si="131"/>
        <v>0</v>
      </c>
      <c r="G314" s="15">
        <f t="shared" si="131"/>
        <v>1211.3000000000002</v>
      </c>
      <c r="H314" s="15">
        <f t="shared" si="131"/>
        <v>151.1</v>
      </c>
      <c r="I314" s="15">
        <f>I313</f>
        <v>0</v>
      </c>
      <c r="J314" s="42"/>
      <c r="K314" s="53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  <c r="DY314" s="5"/>
      <c r="DZ314" s="5"/>
      <c r="EA314" s="5"/>
      <c r="EB314" s="5"/>
      <c r="EC314" s="5"/>
      <c r="ED314" s="5"/>
      <c r="EE314" s="5"/>
      <c r="EF314" s="5"/>
      <c r="EG314" s="5"/>
      <c r="EH314" s="5"/>
      <c r="EI314" s="5"/>
      <c r="EJ314" s="5"/>
      <c r="EK314" s="5"/>
      <c r="EL314" s="5"/>
      <c r="EM314" s="5"/>
      <c r="EN314" s="5"/>
      <c r="EO314" s="5"/>
      <c r="EP314" s="5"/>
      <c r="EQ314" s="5"/>
      <c r="ER314" s="5"/>
      <c r="ES314" s="5"/>
      <c r="ET314" s="5"/>
      <c r="EU314" s="5"/>
      <c r="EV314" s="5"/>
      <c r="EW314" s="5"/>
      <c r="EX314" s="5"/>
      <c r="EY314" s="5"/>
      <c r="EZ314" s="5"/>
      <c r="FA314" s="5"/>
      <c r="FB314" s="5"/>
      <c r="FC314" s="5"/>
      <c r="FD314" s="5"/>
      <c r="FE314" s="5"/>
      <c r="FF314" s="5"/>
      <c r="FG314" s="5"/>
      <c r="FH314" s="5"/>
      <c r="FI314" s="5"/>
      <c r="FJ314" s="5"/>
      <c r="FK314" s="5"/>
      <c r="FL314" s="5"/>
      <c r="FM314" s="5"/>
      <c r="FN314" s="5"/>
      <c r="FO314" s="5"/>
      <c r="FP314" s="5"/>
      <c r="FQ314" s="5"/>
      <c r="FR314" s="5"/>
      <c r="FS314" s="5"/>
      <c r="FT314" s="5"/>
      <c r="FU314" s="5"/>
      <c r="FV314" s="5"/>
      <c r="FW314" s="5"/>
      <c r="FX314" s="5"/>
      <c r="FY314" s="5"/>
      <c r="FZ314" s="5"/>
      <c r="GA314" s="5"/>
      <c r="GB314" s="5"/>
      <c r="GC314" s="5"/>
      <c r="GD314" s="5"/>
      <c r="GE314" s="5"/>
      <c r="GF314" s="5"/>
      <c r="GG314" s="5"/>
      <c r="GH314" s="5"/>
      <c r="GI314" s="5"/>
      <c r="GJ314" s="5"/>
      <c r="GK314" s="5"/>
      <c r="GL314" s="5"/>
      <c r="GM314" s="5"/>
      <c r="GN314" s="5"/>
      <c r="GO314" s="5"/>
      <c r="GP314" s="5"/>
      <c r="GQ314" s="5"/>
      <c r="GR314" s="5"/>
      <c r="GS314" s="5"/>
      <c r="GT314" s="5"/>
      <c r="GU314" s="5"/>
      <c r="GV314" s="5"/>
      <c r="GW314" s="5"/>
      <c r="GX314" s="5"/>
      <c r="GY314" s="5"/>
      <c r="GZ314" s="5"/>
      <c r="HA314" s="5"/>
      <c r="HB314" s="5"/>
      <c r="HC314" s="5"/>
      <c r="HD314" s="5"/>
      <c r="HE314" s="5"/>
      <c r="HF314" s="5"/>
      <c r="HG314" s="5"/>
      <c r="HH314" s="5"/>
      <c r="HI314" s="5"/>
      <c r="HJ314" s="5"/>
      <c r="HK314" s="5"/>
      <c r="HL314" s="5"/>
      <c r="HM314" s="5"/>
      <c r="HN314" s="5"/>
      <c r="HO314" s="5"/>
      <c r="HP314" s="5"/>
      <c r="HQ314" s="5"/>
      <c r="HR314" s="5"/>
      <c r="HS314" s="5"/>
    </row>
    <row r="315" spans="1:227" s="6" customFormat="1" ht="30.75" customHeight="1">
      <c r="A315" s="90" t="s">
        <v>83</v>
      </c>
      <c r="B315" s="92"/>
      <c r="C315" s="74">
        <v>2025</v>
      </c>
      <c r="D315" s="15">
        <f t="shared" ref="D315" si="132">SUM(E315:I315)</f>
        <v>0</v>
      </c>
      <c r="E315" s="15">
        <v>0</v>
      </c>
      <c r="F315" s="15">
        <v>0</v>
      </c>
      <c r="G315" s="15">
        <f>799.4-799.4</f>
        <v>0</v>
      </c>
      <c r="H315" s="15">
        <v>0</v>
      </c>
      <c r="I315" s="15">
        <v>0</v>
      </c>
      <c r="J315" s="42"/>
      <c r="K315" s="53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  <c r="DY315" s="5"/>
      <c r="DZ315" s="5"/>
      <c r="EA315" s="5"/>
      <c r="EB315" s="5"/>
      <c r="EC315" s="5"/>
      <c r="ED315" s="5"/>
      <c r="EE315" s="5"/>
      <c r="EF315" s="5"/>
      <c r="EG315" s="5"/>
      <c r="EH315" s="5"/>
      <c r="EI315" s="5"/>
      <c r="EJ315" s="5"/>
      <c r="EK315" s="5"/>
      <c r="EL315" s="5"/>
      <c r="EM315" s="5"/>
      <c r="EN315" s="5"/>
      <c r="EO315" s="5"/>
      <c r="EP315" s="5"/>
      <c r="EQ315" s="5"/>
      <c r="ER315" s="5"/>
      <c r="ES315" s="5"/>
      <c r="ET315" s="5"/>
      <c r="EU315" s="5"/>
      <c r="EV315" s="5"/>
      <c r="EW315" s="5"/>
      <c r="EX315" s="5"/>
      <c r="EY315" s="5"/>
      <c r="EZ315" s="5"/>
      <c r="FA315" s="5"/>
      <c r="FB315" s="5"/>
      <c r="FC315" s="5"/>
      <c r="FD315" s="5"/>
      <c r="FE315" s="5"/>
      <c r="FF315" s="5"/>
      <c r="FG315" s="5"/>
      <c r="FH315" s="5"/>
      <c r="FI315" s="5"/>
      <c r="FJ315" s="5"/>
      <c r="FK315" s="5"/>
      <c r="FL315" s="5"/>
      <c r="FM315" s="5"/>
      <c r="FN315" s="5"/>
      <c r="FO315" s="5"/>
      <c r="FP315" s="5"/>
      <c r="FQ315" s="5"/>
      <c r="FR315" s="5"/>
      <c r="FS315" s="5"/>
      <c r="FT315" s="5"/>
      <c r="FU315" s="5"/>
      <c r="FV315" s="5"/>
      <c r="FW315" s="5"/>
      <c r="FX315" s="5"/>
      <c r="FY315" s="5"/>
      <c r="FZ315" s="5"/>
      <c r="GA315" s="5"/>
      <c r="GB315" s="5"/>
      <c r="GC315" s="5"/>
      <c r="GD315" s="5"/>
      <c r="GE315" s="5"/>
      <c r="GF315" s="5"/>
      <c r="GG315" s="5"/>
      <c r="GH315" s="5"/>
      <c r="GI315" s="5"/>
      <c r="GJ315" s="5"/>
      <c r="GK315" s="5"/>
      <c r="GL315" s="5"/>
      <c r="GM315" s="5"/>
      <c r="GN315" s="5"/>
      <c r="GO315" s="5"/>
      <c r="GP315" s="5"/>
      <c r="GQ315" s="5"/>
      <c r="GR315" s="5"/>
      <c r="GS315" s="5"/>
      <c r="GT315" s="5"/>
      <c r="GU315" s="5"/>
      <c r="GV315" s="5"/>
      <c r="GW315" s="5"/>
      <c r="GX315" s="5"/>
      <c r="GY315" s="5"/>
      <c r="GZ315" s="5"/>
      <c r="HA315" s="5"/>
      <c r="HB315" s="5"/>
      <c r="HC315" s="5"/>
      <c r="HD315" s="5"/>
      <c r="HE315" s="5"/>
      <c r="HF315" s="5"/>
      <c r="HG315" s="5"/>
      <c r="HH315" s="5"/>
      <c r="HI315" s="5"/>
      <c r="HJ315" s="5"/>
      <c r="HK315" s="5"/>
      <c r="HL315" s="5"/>
      <c r="HM315" s="5"/>
      <c r="HN315" s="5"/>
      <c r="HO315" s="5"/>
      <c r="HP315" s="5"/>
      <c r="HQ315" s="5"/>
      <c r="HR315" s="5"/>
      <c r="HS315" s="5"/>
    </row>
    <row r="316" spans="1:227" s="6" customFormat="1" ht="37.5" customHeight="1">
      <c r="A316" s="91"/>
      <c r="B316" s="93"/>
      <c r="C316" s="74" t="s">
        <v>16</v>
      </c>
      <c r="D316" s="15">
        <f t="shared" ref="D316:H316" si="133">D315</f>
        <v>0</v>
      </c>
      <c r="E316" s="15">
        <f t="shared" si="133"/>
        <v>0</v>
      </c>
      <c r="F316" s="15">
        <f t="shared" si="133"/>
        <v>0</v>
      </c>
      <c r="G316" s="15">
        <f t="shared" si="133"/>
        <v>0</v>
      </c>
      <c r="H316" s="15">
        <f t="shared" si="133"/>
        <v>0</v>
      </c>
      <c r="I316" s="15">
        <f>I315</f>
        <v>0</v>
      </c>
      <c r="J316" s="42"/>
      <c r="K316" s="53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  <c r="DY316" s="5"/>
      <c r="DZ316" s="5"/>
      <c r="EA316" s="5"/>
      <c r="EB316" s="5"/>
      <c r="EC316" s="5"/>
      <c r="ED316" s="5"/>
      <c r="EE316" s="5"/>
      <c r="EF316" s="5"/>
      <c r="EG316" s="5"/>
      <c r="EH316" s="5"/>
      <c r="EI316" s="5"/>
      <c r="EJ316" s="5"/>
      <c r="EK316" s="5"/>
      <c r="EL316" s="5"/>
      <c r="EM316" s="5"/>
      <c r="EN316" s="5"/>
      <c r="EO316" s="5"/>
      <c r="EP316" s="5"/>
      <c r="EQ316" s="5"/>
      <c r="ER316" s="5"/>
      <c r="ES316" s="5"/>
      <c r="ET316" s="5"/>
      <c r="EU316" s="5"/>
      <c r="EV316" s="5"/>
      <c r="EW316" s="5"/>
      <c r="EX316" s="5"/>
      <c r="EY316" s="5"/>
      <c r="EZ316" s="5"/>
      <c r="FA316" s="5"/>
      <c r="FB316" s="5"/>
      <c r="FC316" s="5"/>
      <c r="FD316" s="5"/>
      <c r="FE316" s="5"/>
      <c r="FF316" s="5"/>
      <c r="FG316" s="5"/>
      <c r="FH316" s="5"/>
      <c r="FI316" s="5"/>
      <c r="FJ316" s="5"/>
      <c r="FK316" s="5"/>
      <c r="FL316" s="5"/>
      <c r="FM316" s="5"/>
      <c r="FN316" s="5"/>
      <c r="FO316" s="5"/>
      <c r="FP316" s="5"/>
      <c r="FQ316" s="5"/>
      <c r="FR316" s="5"/>
      <c r="FS316" s="5"/>
      <c r="FT316" s="5"/>
      <c r="FU316" s="5"/>
      <c r="FV316" s="5"/>
      <c r="FW316" s="5"/>
      <c r="FX316" s="5"/>
      <c r="FY316" s="5"/>
      <c r="FZ316" s="5"/>
      <c r="GA316" s="5"/>
      <c r="GB316" s="5"/>
      <c r="GC316" s="5"/>
      <c r="GD316" s="5"/>
      <c r="GE316" s="5"/>
      <c r="GF316" s="5"/>
      <c r="GG316" s="5"/>
      <c r="GH316" s="5"/>
      <c r="GI316" s="5"/>
      <c r="GJ316" s="5"/>
      <c r="GK316" s="5"/>
      <c r="GL316" s="5"/>
      <c r="GM316" s="5"/>
      <c r="GN316" s="5"/>
      <c r="GO316" s="5"/>
      <c r="GP316" s="5"/>
      <c r="GQ316" s="5"/>
      <c r="GR316" s="5"/>
      <c r="GS316" s="5"/>
      <c r="GT316" s="5"/>
      <c r="GU316" s="5"/>
      <c r="GV316" s="5"/>
      <c r="GW316" s="5"/>
      <c r="GX316" s="5"/>
      <c r="GY316" s="5"/>
      <c r="GZ316" s="5"/>
      <c r="HA316" s="5"/>
      <c r="HB316" s="5"/>
      <c r="HC316" s="5"/>
      <c r="HD316" s="5"/>
      <c r="HE316" s="5"/>
      <c r="HF316" s="5"/>
      <c r="HG316" s="5"/>
      <c r="HH316" s="5"/>
      <c r="HI316" s="5"/>
      <c r="HJ316" s="5"/>
      <c r="HK316" s="5"/>
      <c r="HL316" s="5"/>
      <c r="HM316" s="5"/>
      <c r="HN316" s="5"/>
      <c r="HO316" s="5"/>
      <c r="HP316" s="5"/>
      <c r="HQ316" s="5"/>
      <c r="HR316" s="5"/>
      <c r="HS316" s="5"/>
    </row>
    <row r="317" spans="1:227" s="6" customFormat="1" ht="24.75" customHeight="1">
      <c r="A317" s="90" t="s">
        <v>89</v>
      </c>
      <c r="B317" s="92"/>
      <c r="C317" s="74">
        <v>2025</v>
      </c>
      <c r="D317" s="15">
        <f t="shared" ref="D317" si="134">SUM(E317:I317)</f>
        <v>11863.3</v>
      </c>
      <c r="E317" s="15">
        <v>0</v>
      </c>
      <c r="F317" s="15">
        <v>0</v>
      </c>
      <c r="G317" s="15">
        <f>0+11863.3</f>
        <v>11863.3</v>
      </c>
      <c r="H317" s="15">
        <v>0</v>
      </c>
      <c r="I317" s="15">
        <v>0</v>
      </c>
      <c r="J317" s="49"/>
      <c r="K317" s="49"/>
      <c r="L317" s="51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  <c r="DY317" s="5"/>
      <c r="DZ317" s="5"/>
      <c r="EA317" s="5"/>
      <c r="EB317" s="5"/>
      <c r="EC317" s="5"/>
      <c r="ED317" s="5"/>
      <c r="EE317" s="5"/>
      <c r="EF317" s="5"/>
      <c r="EG317" s="5"/>
      <c r="EH317" s="5"/>
      <c r="EI317" s="5"/>
      <c r="EJ317" s="5"/>
      <c r="EK317" s="5"/>
      <c r="EL317" s="5"/>
      <c r="EM317" s="5"/>
      <c r="EN317" s="5"/>
      <c r="EO317" s="5"/>
      <c r="EP317" s="5"/>
      <c r="EQ317" s="5"/>
      <c r="ER317" s="5"/>
      <c r="ES317" s="5"/>
      <c r="ET317" s="5"/>
      <c r="EU317" s="5"/>
      <c r="EV317" s="5"/>
      <c r="EW317" s="5"/>
      <c r="EX317" s="5"/>
      <c r="EY317" s="5"/>
      <c r="EZ317" s="5"/>
      <c r="FA317" s="5"/>
      <c r="FB317" s="5"/>
      <c r="FC317" s="5"/>
      <c r="FD317" s="5"/>
      <c r="FE317" s="5"/>
      <c r="FF317" s="5"/>
      <c r="FG317" s="5"/>
      <c r="FH317" s="5"/>
      <c r="FI317" s="5"/>
      <c r="FJ317" s="5"/>
      <c r="FK317" s="5"/>
      <c r="FL317" s="5"/>
      <c r="FM317" s="5"/>
      <c r="FN317" s="5"/>
      <c r="FO317" s="5"/>
      <c r="FP317" s="5"/>
      <c r="FQ317" s="5"/>
      <c r="FR317" s="5"/>
      <c r="FS317" s="5"/>
      <c r="FT317" s="5"/>
      <c r="FU317" s="5"/>
      <c r="FV317" s="5"/>
      <c r="FW317" s="5"/>
      <c r="FX317" s="5"/>
      <c r="FY317" s="5"/>
      <c r="FZ317" s="5"/>
      <c r="GA317" s="5"/>
      <c r="GB317" s="5"/>
      <c r="GC317" s="5"/>
      <c r="GD317" s="5"/>
      <c r="GE317" s="5"/>
      <c r="GF317" s="5"/>
      <c r="GG317" s="5"/>
      <c r="GH317" s="5"/>
      <c r="GI317" s="5"/>
      <c r="GJ317" s="5"/>
      <c r="GK317" s="5"/>
      <c r="GL317" s="5"/>
      <c r="GM317" s="5"/>
      <c r="GN317" s="5"/>
      <c r="GO317" s="5"/>
      <c r="GP317" s="5"/>
      <c r="GQ317" s="5"/>
      <c r="GR317" s="5"/>
      <c r="GS317" s="5"/>
      <c r="GT317" s="5"/>
      <c r="GU317" s="5"/>
      <c r="GV317" s="5"/>
      <c r="GW317" s="5"/>
      <c r="GX317" s="5"/>
      <c r="GY317" s="5"/>
      <c r="GZ317" s="5"/>
      <c r="HA317" s="5"/>
      <c r="HB317" s="5"/>
      <c r="HC317" s="5"/>
      <c r="HD317" s="5"/>
      <c r="HE317" s="5"/>
      <c r="HF317" s="5"/>
      <c r="HG317" s="5"/>
      <c r="HH317" s="5"/>
      <c r="HI317" s="5"/>
      <c r="HJ317" s="5"/>
      <c r="HK317" s="5"/>
      <c r="HL317" s="5"/>
      <c r="HM317" s="5"/>
      <c r="HN317" s="5"/>
      <c r="HO317" s="5"/>
      <c r="HP317" s="5"/>
      <c r="HQ317" s="5"/>
      <c r="HR317" s="5"/>
      <c r="HS317" s="5"/>
    </row>
    <row r="318" spans="1:227" s="6" customFormat="1" ht="25.5" customHeight="1">
      <c r="A318" s="91"/>
      <c r="B318" s="93"/>
      <c r="C318" s="74" t="s">
        <v>16</v>
      </c>
      <c r="D318" s="15">
        <f t="shared" ref="D318:I318" si="135">SUM(D317:D317)</f>
        <v>11863.3</v>
      </c>
      <c r="E318" s="15">
        <f t="shared" si="135"/>
        <v>0</v>
      </c>
      <c r="F318" s="15">
        <f t="shared" si="135"/>
        <v>0</v>
      </c>
      <c r="G318" s="15">
        <f t="shared" si="135"/>
        <v>11863.3</v>
      </c>
      <c r="H318" s="15">
        <f t="shared" si="135"/>
        <v>0</v>
      </c>
      <c r="I318" s="15">
        <f t="shared" si="135"/>
        <v>0</v>
      </c>
      <c r="J318" s="42"/>
      <c r="K318" s="53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  <c r="DY318" s="5"/>
      <c r="DZ318" s="5"/>
      <c r="EA318" s="5"/>
      <c r="EB318" s="5"/>
      <c r="EC318" s="5"/>
      <c r="ED318" s="5"/>
      <c r="EE318" s="5"/>
      <c r="EF318" s="5"/>
      <c r="EG318" s="5"/>
      <c r="EH318" s="5"/>
      <c r="EI318" s="5"/>
      <c r="EJ318" s="5"/>
      <c r="EK318" s="5"/>
      <c r="EL318" s="5"/>
      <c r="EM318" s="5"/>
      <c r="EN318" s="5"/>
      <c r="EO318" s="5"/>
      <c r="EP318" s="5"/>
      <c r="EQ318" s="5"/>
      <c r="ER318" s="5"/>
      <c r="ES318" s="5"/>
      <c r="ET318" s="5"/>
      <c r="EU318" s="5"/>
      <c r="EV318" s="5"/>
      <c r="EW318" s="5"/>
      <c r="EX318" s="5"/>
      <c r="EY318" s="5"/>
      <c r="EZ318" s="5"/>
      <c r="FA318" s="5"/>
      <c r="FB318" s="5"/>
      <c r="FC318" s="5"/>
      <c r="FD318" s="5"/>
      <c r="FE318" s="5"/>
      <c r="FF318" s="5"/>
      <c r="FG318" s="5"/>
      <c r="FH318" s="5"/>
      <c r="FI318" s="5"/>
      <c r="FJ318" s="5"/>
      <c r="FK318" s="5"/>
      <c r="FL318" s="5"/>
      <c r="FM318" s="5"/>
      <c r="FN318" s="5"/>
      <c r="FO318" s="5"/>
      <c r="FP318" s="5"/>
      <c r="FQ318" s="5"/>
      <c r="FR318" s="5"/>
      <c r="FS318" s="5"/>
      <c r="FT318" s="5"/>
      <c r="FU318" s="5"/>
      <c r="FV318" s="5"/>
      <c r="FW318" s="5"/>
      <c r="FX318" s="5"/>
      <c r="FY318" s="5"/>
      <c r="FZ318" s="5"/>
      <c r="GA318" s="5"/>
      <c r="GB318" s="5"/>
      <c r="GC318" s="5"/>
      <c r="GD318" s="5"/>
      <c r="GE318" s="5"/>
      <c r="GF318" s="5"/>
      <c r="GG318" s="5"/>
      <c r="GH318" s="5"/>
      <c r="GI318" s="5"/>
      <c r="GJ318" s="5"/>
      <c r="GK318" s="5"/>
      <c r="GL318" s="5"/>
      <c r="GM318" s="5"/>
      <c r="GN318" s="5"/>
      <c r="GO318" s="5"/>
      <c r="GP318" s="5"/>
      <c r="GQ318" s="5"/>
      <c r="GR318" s="5"/>
      <c r="GS318" s="5"/>
      <c r="GT318" s="5"/>
      <c r="GU318" s="5"/>
      <c r="GV318" s="5"/>
      <c r="GW318" s="5"/>
      <c r="GX318" s="5"/>
      <c r="GY318" s="5"/>
      <c r="GZ318" s="5"/>
      <c r="HA318" s="5"/>
      <c r="HB318" s="5"/>
      <c r="HC318" s="5"/>
      <c r="HD318" s="5"/>
      <c r="HE318" s="5"/>
      <c r="HF318" s="5"/>
      <c r="HG318" s="5"/>
      <c r="HH318" s="5"/>
      <c r="HI318" s="5"/>
      <c r="HJ318" s="5"/>
      <c r="HK318" s="5"/>
      <c r="HL318" s="5"/>
      <c r="HM318" s="5"/>
      <c r="HN318" s="5"/>
      <c r="HO318" s="5"/>
      <c r="HP318" s="5"/>
      <c r="HQ318" s="5"/>
      <c r="HR318" s="5"/>
      <c r="HS318" s="5"/>
    </row>
    <row r="319" spans="1:227" s="6" customFormat="1" ht="28.5" customHeight="1">
      <c r="A319" s="94" t="s">
        <v>74</v>
      </c>
      <c r="B319" s="95"/>
      <c r="C319" s="95"/>
      <c r="D319" s="95"/>
      <c r="E319" s="95"/>
      <c r="F319" s="95"/>
      <c r="G319" s="95"/>
      <c r="H319" s="95"/>
      <c r="I319" s="96"/>
      <c r="J319" s="44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  <c r="DY319" s="5"/>
      <c r="DZ319" s="5"/>
      <c r="EA319" s="5"/>
      <c r="EB319" s="5"/>
      <c r="EC319" s="5"/>
      <c r="ED319" s="5"/>
      <c r="EE319" s="5"/>
      <c r="EF319" s="5"/>
      <c r="EG319" s="5"/>
      <c r="EH319" s="5"/>
      <c r="EI319" s="5"/>
      <c r="EJ319" s="5"/>
      <c r="EK319" s="5"/>
      <c r="EL319" s="5"/>
      <c r="EM319" s="5"/>
      <c r="EN319" s="5"/>
      <c r="EO319" s="5"/>
      <c r="EP319" s="5"/>
      <c r="EQ319" s="5"/>
      <c r="ER319" s="5"/>
      <c r="ES319" s="5"/>
      <c r="ET319" s="5"/>
      <c r="EU319" s="5"/>
      <c r="EV319" s="5"/>
      <c r="EW319" s="5"/>
      <c r="EX319" s="5"/>
      <c r="EY319" s="5"/>
      <c r="EZ319" s="5"/>
      <c r="FA319" s="5"/>
      <c r="FB319" s="5"/>
      <c r="FC319" s="5"/>
      <c r="FD319" s="5"/>
      <c r="FE319" s="5"/>
      <c r="FF319" s="5"/>
      <c r="FG319" s="5"/>
      <c r="FH319" s="5"/>
      <c r="FI319" s="5"/>
      <c r="FJ319" s="5"/>
      <c r="FK319" s="5"/>
      <c r="FL319" s="5"/>
      <c r="FM319" s="5"/>
      <c r="FN319" s="5"/>
      <c r="FO319" s="5"/>
      <c r="FP319" s="5"/>
      <c r="FQ319" s="5"/>
      <c r="FR319" s="5"/>
      <c r="FS319" s="5"/>
      <c r="FT319" s="5"/>
      <c r="FU319" s="5"/>
      <c r="FV319" s="5"/>
      <c r="FW319" s="5"/>
      <c r="FX319" s="5"/>
      <c r="FY319" s="5"/>
      <c r="FZ319" s="5"/>
      <c r="GA319" s="5"/>
      <c r="GB319" s="5"/>
      <c r="GC319" s="5"/>
      <c r="GD319" s="5"/>
      <c r="GE319" s="5"/>
      <c r="GF319" s="5"/>
      <c r="GG319" s="5"/>
      <c r="GH319" s="5"/>
      <c r="GI319" s="5"/>
      <c r="GJ319" s="5"/>
      <c r="GK319" s="5"/>
      <c r="GL319" s="5"/>
      <c r="GM319" s="5"/>
      <c r="GN319" s="5"/>
      <c r="GO319" s="5"/>
      <c r="GP319" s="5"/>
      <c r="GQ319" s="5"/>
      <c r="GR319" s="5"/>
      <c r="GS319" s="5"/>
      <c r="GT319" s="5"/>
      <c r="GU319" s="5"/>
      <c r="GV319" s="5"/>
      <c r="GW319" s="5"/>
      <c r="GX319" s="5"/>
      <c r="GY319" s="5"/>
      <c r="GZ319" s="5"/>
      <c r="HA319" s="5"/>
      <c r="HB319" s="5"/>
      <c r="HC319" s="5"/>
      <c r="HD319" s="5"/>
      <c r="HE319" s="5"/>
      <c r="HF319" s="5"/>
      <c r="HG319" s="5"/>
      <c r="HH319" s="5"/>
      <c r="HI319" s="5"/>
      <c r="HJ319" s="5"/>
      <c r="HK319" s="5"/>
      <c r="HL319" s="5"/>
      <c r="HM319" s="5"/>
      <c r="HN319" s="5"/>
      <c r="HO319" s="5"/>
      <c r="HP319" s="5"/>
      <c r="HQ319" s="5"/>
      <c r="HR319" s="5"/>
      <c r="HS319" s="5"/>
    </row>
    <row r="320" spans="1:227" s="6" customFormat="1">
      <c r="A320" s="78" t="s">
        <v>16</v>
      </c>
      <c r="B320" s="80"/>
      <c r="C320" s="75">
        <v>2022</v>
      </c>
      <c r="D320" s="16">
        <f t="shared" ref="D320:I321" si="136">D325</f>
        <v>1761.2</v>
      </c>
      <c r="E320" s="16">
        <f t="shared" si="136"/>
        <v>0</v>
      </c>
      <c r="F320" s="16">
        <f t="shared" si="136"/>
        <v>0</v>
      </c>
      <c r="G320" s="16">
        <f t="shared" si="136"/>
        <v>0</v>
      </c>
      <c r="H320" s="16">
        <f t="shared" si="136"/>
        <v>1761.2</v>
      </c>
      <c r="I320" s="16">
        <f t="shared" si="136"/>
        <v>0</v>
      </c>
      <c r="J320" s="40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  <c r="DY320" s="5"/>
      <c r="DZ320" s="5"/>
      <c r="EA320" s="5"/>
      <c r="EB320" s="5"/>
      <c r="EC320" s="5"/>
      <c r="ED320" s="5"/>
      <c r="EE320" s="5"/>
      <c r="EF320" s="5"/>
      <c r="EG320" s="5"/>
      <c r="EH320" s="5"/>
      <c r="EI320" s="5"/>
      <c r="EJ320" s="5"/>
      <c r="EK320" s="5"/>
      <c r="EL320" s="5"/>
      <c r="EM320" s="5"/>
      <c r="EN320" s="5"/>
      <c r="EO320" s="5"/>
      <c r="EP320" s="5"/>
      <c r="EQ320" s="5"/>
      <c r="ER320" s="5"/>
      <c r="ES320" s="5"/>
      <c r="ET320" s="5"/>
      <c r="EU320" s="5"/>
      <c r="EV320" s="5"/>
      <c r="EW320" s="5"/>
      <c r="EX320" s="5"/>
      <c r="EY320" s="5"/>
      <c r="EZ320" s="5"/>
      <c r="FA320" s="5"/>
      <c r="FB320" s="5"/>
      <c r="FC320" s="5"/>
      <c r="FD320" s="5"/>
      <c r="FE320" s="5"/>
      <c r="FF320" s="5"/>
      <c r="FG320" s="5"/>
      <c r="FH320" s="5"/>
      <c r="FI320" s="5"/>
      <c r="FJ320" s="5"/>
      <c r="FK320" s="5"/>
      <c r="FL320" s="5"/>
      <c r="FM320" s="5"/>
      <c r="FN320" s="5"/>
      <c r="FO320" s="5"/>
      <c r="FP320" s="5"/>
      <c r="FQ320" s="5"/>
      <c r="FR320" s="5"/>
      <c r="FS320" s="5"/>
      <c r="FT320" s="5"/>
      <c r="FU320" s="5"/>
      <c r="FV320" s="5"/>
      <c r="FW320" s="5"/>
      <c r="FX320" s="5"/>
      <c r="FY320" s="5"/>
      <c r="FZ320" s="5"/>
      <c r="GA320" s="5"/>
      <c r="GB320" s="5"/>
      <c r="GC320" s="5"/>
      <c r="GD320" s="5"/>
      <c r="GE320" s="5"/>
      <c r="GF320" s="5"/>
      <c r="GG320" s="5"/>
      <c r="GH320" s="5"/>
      <c r="GI320" s="5"/>
      <c r="GJ320" s="5"/>
      <c r="GK320" s="5"/>
      <c r="GL320" s="5"/>
      <c r="GM320" s="5"/>
      <c r="GN320" s="5"/>
      <c r="GO320" s="5"/>
      <c r="GP320" s="5"/>
      <c r="GQ320" s="5"/>
      <c r="GR320" s="5"/>
      <c r="GS320" s="5"/>
      <c r="GT320" s="5"/>
      <c r="GU320" s="5"/>
      <c r="GV320" s="5"/>
      <c r="GW320" s="5"/>
      <c r="GX320" s="5"/>
      <c r="GY320" s="5"/>
      <c r="GZ320" s="5"/>
      <c r="HA320" s="5"/>
      <c r="HB320" s="5"/>
      <c r="HC320" s="5"/>
      <c r="HD320" s="5"/>
      <c r="HE320" s="5"/>
      <c r="HF320" s="5"/>
      <c r="HG320" s="5"/>
      <c r="HH320" s="5"/>
      <c r="HI320" s="5"/>
      <c r="HJ320" s="5"/>
      <c r="HK320" s="5"/>
      <c r="HL320" s="5"/>
      <c r="HM320" s="5"/>
      <c r="HN320" s="5"/>
      <c r="HO320" s="5"/>
      <c r="HP320" s="5"/>
      <c r="HQ320" s="5"/>
      <c r="HR320" s="5"/>
      <c r="HS320" s="5"/>
    </row>
    <row r="321" spans="1:227" s="6" customFormat="1">
      <c r="A321" s="88"/>
      <c r="B321" s="80"/>
      <c r="C321" s="75">
        <v>2023</v>
      </c>
      <c r="D321" s="16">
        <f t="shared" si="136"/>
        <v>0</v>
      </c>
      <c r="E321" s="16">
        <f t="shared" si="136"/>
        <v>0</v>
      </c>
      <c r="F321" s="16">
        <f t="shared" si="136"/>
        <v>0</v>
      </c>
      <c r="G321" s="16">
        <f t="shared" si="136"/>
        <v>0</v>
      </c>
      <c r="H321" s="16">
        <f t="shared" si="136"/>
        <v>0</v>
      </c>
      <c r="I321" s="16">
        <f t="shared" si="136"/>
        <v>0</v>
      </c>
      <c r="J321" s="40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  <c r="DY321" s="5"/>
      <c r="DZ321" s="5"/>
      <c r="EA321" s="5"/>
      <c r="EB321" s="5"/>
      <c r="EC321" s="5"/>
      <c r="ED321" s="5"/>
      <c r="EE321" s="5"/>
      <c r="EF321" s="5"/>
      <c r="EG321" s="5"/>
      <c r="EH321" s="5"/>
      <c r="EI321" s="5"/>
      <c r="EJ321" s="5"/>
      <c r="EK321" s="5"/>
      <c r="EL321" s="5"/>
      <c r="EM321" s="5"/>
      <c r="EN321" s="5"/>
      <c r="EO321" s="5"/>
      <c r="EP321" s="5"/>
      <c r="EQ321" s="5"/>
      <c r="ER321" s="5"/>
      <c r="ES321" s="5"/>
      <c r="ET321" s="5"/>
      <c r="EU321" s="5"/>
      <c r="EV321" s="5"/>
      <c r="EW321" s="5"/>
      <c r="EX321" s="5"/>
      <c r="EY321" s="5"/>
      <c r="EZ321" s="5"/>
      <c r="FA321" s="5"/>
      <c r="FB321" s="5"/>
      <c r="FC321" s="5"/>
      <c r="FD321" s="5"/>
      <c r="FE321" s="5"/>
      <c r="FF321" s="5"/>
      <c r="FG321" s="5"/>
      <c r="FH321" s="5"/>
      <c r="FI321" s="5"/>
      <c r="FJ321" s="5"/>
      <c r="FK321" s="5"/>
      <c r="FL321" s="5"/>
      <c r="FM321" s="5"/>
      <c r="FN321" s="5"/>
      <c r="FO321" s="5"/>
      <c r="FP321" s="5"/>
      <c r="FQ321" s="5"/>
      <c r="FR321" s="5"/>
      <c r="FS321" s="5"/>
      <c r="FT321" s="5"/>
      <c r="FU321" s="5"/>
      <c r="FV321" s="5"/>
      <c r="FW321" s="5"/>
      <c r="FX321" s="5"/>
      <c r="FY321" s="5"/>
      <c r="FZ321" s="5"/>
      <c r="GA321" s="5"/>
      <c r="GB321" s="5"/>
      <c r="GC321" s="5"/>
      <c r="GD321" s="5"/>
      <c r="GE321" s="5"/>
      <c r="GF321" s="5"/>
      <c r="GG321" s="5"/>
      <c r="GH321" s="5"/>
      <c r="GI321" s="5"/>
      <c r="GJ321" s="5"/>
      <c r="GK321" s="5"/>
      <c r="GL321" s="5"/>
      <c r="GM321" s="5"/>
      <c r="GN321" s="5"/>
      <c r="GO321" s="5"/>
      <c r="GP321" s="5"/>
      <c r="GQ321" s="5"/>
      <c r="GR321" s="5"/>
      <c r="GS321" s="5"/>
      <c r="GT321" s="5"/>
      <c r="GU321" s="5"/>
      <c r="GV321" s="5"/>
      <c r="GW321" s="5"/>
      <c r="GX321" s="5"/>
      <c r="GY321" s="5"/>
      <c r="GZ321" s="5"/>
      <c r="HA321" s="5"/>
      <c r="HB321" s="5"/>
      <c r="HC321" s="5"/>
      <c r="HD321" s="5"/>
      <c r="HE321" s="5"/>
      <c r="HF321" s="5"/>
      <c r="HG321" s="5"/>
      <c r="HH321" s="5"/>
      <c r="HI321" s="5"/>
      <c r="HJ321" s="5"/>
      <c r="HK321" s="5"/>
      <c r="HL321" s="5"/>
      <c r="HM321" s="5"/>
      <c r="HN321" s="5"/>
      <c r="HO321" s="5"/>
      <c r="HP321" s="5"/>
      <c r="HQ321" s="5"/>
      <c r="HR321" s="5"/>
      <c r="HS321" s="5"/>
    </row>
    <row r="322" spans="1:227" s="6" customFormat="1">
      <c r="A322" s="88"/>
      <c r="B322" s="80"/>
      <c r="C322" s="75">
        <v>2024</v>
      </c>
      <c r="D322" s="16">
        <f t="shared" ref="D322:I323" si="137">D327+D330</f>
        <v>0</v>
      </c>
      <c r="E322" s="16">
        <f t="shared" si="137"/>
        <v>0</v>
      </c>
      <c r="F322" s="16">
        <f t="shared" si="137"/>
        <v>0</v>
      </c>
      <c r="G322" s="16">
        <f t="shared" si="137"/>
        <v>0</v>
      </c>
      <c r="H322" s="16">
        <f t="shared" si="137"/>
        <v>0</v>
      </c>
      <c r="I322" s="16">
        <f t="shared" si="137"/>
        <v>0</v>
      </c>
      <c r="J322" s="40"/>
      <c r="L322" s="56"/>
      <c r="M322" s="3"/>
      <c r="N322" s="56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  <c r="DY322" s="5"/>
      <c r="DZ322" s="5"/>
      <c r="EA322" s="5"/>
      <c r="EB322" s="5"/>
      <c r="EC322" s="5"/>
      <c r="ED322" s="5"/>
      <c r="EE322" s="5"/>
      <c r="EF322" s="5"/>
      <c r="EG322" s="5"/>
      <c r="EH322" s="5"/>
      <c r="EI322" s="5"/>
      <c r="EJ322" s="5"/>
      <c r="EK322" s="5"/>
      <c r="EL322" s="5"/>
      <c r="EM322" s="5"/>
      <c r="EN322" s="5"/>
      <c r="EO322" s="5"/>
      <c r="EP322" s="5"/>
      <c r="EQ322" s="5"/>
      <c r="ER322" s="5"/>
      <c r="ES322" s="5"/>
      <c r="ET322" s="5"/>
      <c r="EU322" s="5"/>
      <c r="EV322" s="5"/>
      <c r="EW322" s="5"/>
      <c r="EX322" s="5"/>
      <c r="EY322" s="5"/>
      <c r="EZ322" s="5"/>
      <c r="FA322" s="5"/>
      <c r="FB322" s="5"/>
      <c r="FC322" s="5"/>
      <c r="FD322" s="5"/>
      <c r="FE322" s="5"/>
      <c r="FF322" s="5"/>
      <c r="FG322" s="5"/>
      <c r="FH322" s="5"/>
      <c r="FI322" s="5"/>
      <c r="FJ322" s="5"/>
      <c r="FK322" s="5"/>
      <c r="FL322" s="5"/>
      <c r="FM322" s="5"/>
      <c r="FN322" s="5"/>
      <c r="FO322" s="5"/>
      <c r="FP322" s="5"/>
      <c r="FQ322" s="5"/>
      <c r="FR322" s="5"/>
      <c r="FS322" s="5"/>
      <c r="FT322" s="5"/>
      <c r="FU322" s="5"/>
      <c r="FV322" s="5"/>
      <c r="FW322" s="5"/>
      <c r="FX322" s="5"/>
      <c r="FY322" s="5"/>
      <c r="FZ322" s="5"/>
      <c r="GA322" s="5"/>
      <c r="GB322" s="5"/>
      <c r="GC322" s="5"/>
      <c r="GD322" s="5"/>
      <c r="GE322" s="5"/>
      <c r="GF322" s="5"/>
      <c r="GG322" s="5"/>
      <c r="GH322" s="5"/>
      <c r="GI322" s="5"/>
      <c r="GJ322" s="5"/>
      <c r="GK322" s="5"/>
      <c r="GL322" s="5"/>
      <c r="GM322" s="5"/>
      <c r="GN322" s="5"/>
      <c r="GO322" s="5"/>
      <c r="GP322" s="5"/>
      <c r="GQ322" s="5"/>
      <c r="GR322" s="5"/>
      <c r="GS322" s="5"/>
      <c r="GT322" s="5"/>
      <c r="GU322" s="5"/>
      <c r="GV322" s="5"/>
      <c r="GW322" s="5"/>
      <c r="GX322" s="5"/>
      <c r="GY322" s="5"/>
      <c r="GZ322" s="5"/>
      <c r="HA322" s="5"/>
      <c r="HB322" s="5"/>
      <c r="HC322" s="5"/>
      <c r="HD322" s="5"/>
      <c r="HE322" s="5"/>
      <c r="HF322" s="5"/>
      <c r="HG322" s="5"/>
      <c r="HH322" s="5"/>
      <c r="HI322" s="5"/>
      <c r="HJ322" s="5"/>
      <c r="HK322" s="5"/>
      <c r="HL322" s="5"/>
      <c r="HM322" s="5"/>
      <c r="HN322" s="5"/>
      <c r="HO322" s="5"/>
      <c r="HP322" s="5"/>
      <c r="HQ322" s="5"/>
      <c r="HR322" s="5"/>
      <c r="HS322" s="5"/>
    </row>
    <row r="323" spans="1:227" s="6" customFormat="1">
      <c r="A323" s="88"/>
      <c r="B323" s="80"/>
      <c r="C323" s="75">
        <v>2025</v>
      </c>
      <c r="D323" s="16">
        <f>SUM(E323:I323)</f>
        <v>9218.5</v>
      </c>
      <c r="E323" s="16">
        <f t="shared" si="137"/>
        <v>0</v>
      </c>
      <c r="F323" s="16">
        <f t="shared" si="137"/>
        <v>0</v>
      </c>
      <c r="G323" s="16">
        <f t="shared" si="137"/>
        <v>2300</v>
      </c>
      <c r="H323" s="16">
        <f t="shared" si="137"/>
        <v>6918.5</v>
      </c>
      <c r="I323" s="16">
        <f t="shared" si="137"/>
        <v>0</v>
      </c>
      <c r="J323" s="40"/>
      <c r="K323" s="40"/>
      <c r="L323" s="53"/>
      <c r="M323" s="53"/>
      <c r="N323" s="53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  <c r="DY323" s="5"/>
      <c r="DZ323" s="5"/>
      <c r="EA323" s="5"/>
      <c r="EB323" s="5"/>
      <c r="EC323" s="5"/>
      <c r="ED323" s="5"/>
      <c r="EE323" s="5"/>
      <c r="EF323" s="5"/>
      <c r="EG323" s="5"/>
      <c r="EH323" s="5"/>
      <c r="EI323" s="5"/>
      <c r="EJ323" s="5"/>
      <c r="EK323" s="5"/>
      <c r="EL323" s="5"/>
      <c r="EM323" s="5"/>
      <c r="EN323" s="5"/>
      <c r="EO323" s="5"/>
      <c r="EP323" s="5"/>
      <c r="EQ323" s="5"/>
      <c r="ER323" s="5"/>
      <c r="ES323" s="5"/>
      <c r="ET323" s="5"/>
      <c r="EU323" s="5"/>
      <c r="EV323" s="5"/>
      <c r="EW323" s="5"/>
      <c r="EX323" s="5"/>
      <c r="EY323" s="5"/>
      <c r="EZ323" s="5"/>
      <c r="FA323" s="5"/>
      <c r="FB323" s="5"/>
      <c r="FC323" s="5"/>
      <c r="FD323" s="5"/>
      <c r="FE323" s="5"/>
      <c r="FF323" s="5"/>
      <c r="FG323" s="5"/>
      <c r="FH323" s="5"/>
      <c r="FI323" s="5"/>
      <c r="FJ323" s="5"/>
      <c r="FK323" s="5"/>
      <c r="FL323" s="5"/>
      <c r="FM323" s="5"/>
      <c r="FN323" s="5"/>
      <c r="FO323" s="5"/>
      <c r="FP323" s="5"/>
      <c r="FQ323" s="5"/>
      <c r="FR323" s="5"/>
      <c r="FS323" s="5"/>
      <c r="FT323" s="5"/>
      <c r="FU323" s="5"/>
      <c r="FV323" s="5"/>
      <c r="FW323" s="5"/>
      <c r="FX323" s="5"/>
      <c r="FY323" s="5"/>
      <c r="FZ323" s="5"/>
      <c r="GA323" s="5"/>
      <c r="GB323" s="5"/>
      <c r="GC323" s="5"/>
      <c r="GD323" s="5"/>
      <c r="GE323" s="5"/>
      <c r="GF323" s="5"/>
      <c r="GG323" s="5"/>
      <c r="GH323" s="5"/>
      <c r="GI323" s="5"/>
      <c r="GJ323" s="5"/>
      <c r="GK323" s="5"/>
      <c r="GL323" s="5"/>
      <c r="GM323" s="5"/>
      <c r="GN323" s="5"/>
      <c r="GO323" s="5"/>
      <c r="GP323" s="5"/>
      <c r="GQ323" s="5"/>
      <c r="GR323" s="5"/>
      <c r="GS323" s="5"/>
      <c r="GT323" s="5"/>
      <c r="GU323" s="5"/>
      <c r="GV323" s="5"/>
      <c r="GW323" s="5"/>
      <c r="GX323" s="5"/>
      <c r="GY323" s="5"/>
      <c r="GZ323" s="5"/>
      <c r="HA323" s="5"/>
      <c r="HB323" s="5"/>
      <c r="HC323" s="5"/>
      <c r="HD323" s="5"/>
      <c r="HE323" s="5"/>
      <c r="HF323" s="5"/>
      <c r="HG323" s="5"/>
      <c r="HH323" s="5"/>
      <c r="HI323" s="5"/>
      <c r="HJ323" s="5"/>
      <c r="HK323" s="5"/>
      <c r="HL323" s="5"/>
      <c r="HM323" s="5"/>
      <c r="HN323" s="5"/>
      <c r="HO323" s="5"/>
      <c r="HP323" s="5"/>
      <c r="HQ323" s="5"/>
      <c r="HR323" s="5"/>
      <c r="HS323" s="5"/>
    </row>
    <row r="324" spans="1:227" s="6" customFormat="1">
      <c r="A324" s="79"/>
      <c r="B324" s="80"/>
      <c r="C324" s="75" t="s">
        <v>16</v>
      </c>
      <c r="D324" s="16">
        <f t="shared" ref="D324:I324" si="138">SUM(D320:D323)</f>
        <v>10979.7</v>
      </c>
      <c r="E324" s="16">
        <f t="shared" si="138"/>
        <v>0</v>
      </c>
      <c r="F324" s="16">
        <f t="shared" si="138"/>
        <v>0</v>
      </c>
      <c r="G324" s="16">
        <f t="shared" si="138"/>
        <v>2300</v>
      </c>
      <c r="H324" s="16">
        <f t="shared" si="138"/>
        <v>8679.7000000000007</v>
      </c>
      <c r="I324" s="16">
        <f t="shared" si="138"/>
        <v>0</v>
      </c>
      <c r="J324" s="40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  <c r="DY324" s="5"/>
      <c r="DZ324" s="5"/>
      <c r="EA324" s="5"/>
      <c r="EB324" s="5"/>
      <c r="EC324" s="5"/>
      <c r="ED324" s="5"/>
      <c r="EE324" s="5"/>
      <c r="EF324" s="5"/>
      <c r="EG324" s="5"/>
      <c r="EH324" s="5"/>
      <c r="EI324" s="5"/>
      <c r="EJ324" s="5"/>
      <c r="EK324" s="5"/>
      <c r="EL324" s="5"/>
      <c r="EM324" s="5"/>
      <c r="EN324" s="5"/>
      <c r="EO324" s="5"/>
      <c r="EP324" s="5"/>
      <c r="EQ324" s="5"/>
      <c r="ER324" s="5"/>
      <c r="ES324" s="5"/>
      <c r="ET324" s="5"/>
      <c r="EU324" s="5"/>
      <c r="EV324" s="5"/>
      <c r="EW324" s="5"/>
      <c r="EX324" s="5"/>
      <c r="EY324" s="5"/>
      <c r="EZ324" s="5"/>
      <c r="FA324" s="5"/>
      <c r="FB324" s="5"/>
      <c r="FC324" s="5"/>
      <c r="FD324" s="5"/>
      <c r="FE324" s="5"/>
      <c r="FF324" s="5"/>
      <c r="FG324" s="5"/>
      <c r="FH324" s="5"/>
      <c r="FI324" s="5"/>
      <c r="FJ324" s="5"/>
      <c r="FK324" s="5"/>
      <c r="FL324" s="5"/>
      <c r="FM324" s="5"/>
      <c r="FN324" s="5"/>
      <c r="FO324" s="5"/>
      <c r="FP324" s="5"/>
      <c r="FQ324" s="5"/>
      <c r="FR324" s="5"/>
      <c r="FS324" s="5"/>
      <c r="FT324" s="5"/>
      <c r="FU324" s="5"/>
      <c r="FV324" s="5"/>
      <c r="FW324" s="5"/>
      <c r="FX324" s="5"/>
      <c r="FY324" s="5"/>
      <c r="FZ324" s="5"/>
      <c r="GA324" s="5"/>
      <c r="GB324" s="5"/>
      <c r="GC324" s="5"/>
      <c r="GD324" s="5"/>
      <c r="GE324" s="5"/>
      <c r="GF324" s="5"/>
      <c r="GG324" s="5"/>
      <c r="GH324" s="5"/>
      <c r="GI324" s="5"/>
      <c r="GJ324" s="5"/>
      <c r="GK324" s="5"/>
      <c r="GL324" s="5"/>
      <c r="GM324" s="5"/>
      <c r="GN324" s="5"/>
      <c r="GO324" s="5"/>
      <c r="GP324" s="5"/>
      <c r="GQ324" s="5"/>
      <c r="GR324" s="5"/>
      <c r="GS324" s="5"/>
      <c r="GT324" s="5"/>
      <c r="GU324" s="5"/>
      <c r="GV324" s="5"/>
      <c r="GW324" s="5"/>
      <c r="GX324" s="5"/>
      <c r="GY324" s="5"/>
      <c r="GZ324" s="5"/>
      <c r="HA324" s="5"/>
      <c r="HB324" s="5"/>
      <c r="HC324" s="5"/>
      <c r="HD324" s="5"/>
      <c r="HE324" s="5"/>
      <c r="HF324" s="5"/>
      <c r="HG324" s="5"/>
      <c r="HH324" s="5"/>
      <c r="HI324" s="5"/>
      <c r="HJ324" s="5"/>
      <c r="HK324" s="5"/>
      <c r="HL324" s="5"/>
      <c r="HM324" s="5"/>
      <c r="HN324" s="5"/>
      <c r="HO324" s="5"/>
      <c r="HP324" s="5"/>
      <c r="HQ324" s="5"/>
      <c r="HR324" s="5"/>
      <c r="HS324" s="5"/>
    </row>
    <row r="325" spans="1:227" s="6" customFormat="1" ht="18.75" customHeight="1">
      <c r="A325" s="81" t="s">
        <v>55</v>
      </c>
      <c r="B325" s="83"/>
      <c r="C325" s="74">
        <v>2022</v>
      </c>
      <c r="D325" s="15">
        <f>SUM(E325:I325)</f>
        <v>1761.2</v>
      </c>
      <c r="E325" s="15">
        <v>0</v>
      </c>
      <c r="F325" s="15">
        <v>0</v>
      </c>
      <c r="G325" s="15">
        <v>0</v>
      </c>
      <c r="H325" s="15">
        <v>1761.2</v>
      </c>
      <c r="I325" s="15">
        <v>0</v>
      </c>
      <c r="J325" s="42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  <c r="DY325" s="5"/>
      <c r="DZ325" s="5"/>
      <c r="EA325" s="5"/>
      <c r="EB325" s="5"/>
      <c r="EC325" s="5"/>
      <c r="ED325" s="5"/>
      <c r="EE325" s="5"/>
      <c r="EF325" s="5"/>
      <c r="EG325" s="5"/>
      <c r="EH325" s="5"/>
      <c r="EI325" s="5"/>
      <c r="EJ325" s="5"/>
      <c r="EK325" s="5"/>
      <c r="EL325" s="5"/>
      <c r="EM325" s="5"/>
      <c r="EN325" s="5"/>
      <c r="EO325" s="5"/>
      <c r="EP325" s="5"/>
      <c r="EQ325" s="5"/>
      <c r="ER325" s="5"/>
      <c r="ES325" s="5"/>
      <c r="ET325" s="5"/>
      <c r="EU325" s="5"/>
      <c r="EV325" s="5"/>
      <c r="EW325" s="5"/>
      <c r="EX325" s="5"/>
      <c r="EY325" s="5"/>
      <c r="EZ325" s="5"/>
      <c r="FA325" s="5"/>
      <c r="FB325" s="5"/>
      <c r="FC325" s="5"/>
      <c r="FD325" s="5"/>
      <c r="FE325" s="5"/>
      <c r="FF325" s="5"/>
      <c r="FG325" s="5"/>
      <c r="FH325" s="5"/>
      <c r="FI325" s="5"/>
      <c r="FJ325" s="5"/>
      <c r="FK325" s="5"/>
      <c r="FL325" s="5"/>
      <c r="FM325" s="5"/>
      <c r="FN325" s="5"/>
      <c r="FO325" s="5"/>
      <c r="FP325" s="5"/>
      <c r="FQ325" s="5"/>
      <c r="FR325" s="5"/>
      <c r="FS325" s="5"/>
      <c r="FT325" s="5"/>
      <c r="FU325" s="5"/>
      <c r="FV325" s="5"/>
      <c r="FW325" s="5"/>
      <c r="FX325" s="5"/>
      <c r="FY325" s="5"/>
      <c r="FZ325" s="5"/>
      <c r="GA325" s="5"/>
      <c r="GB325" s="5"/>
      <c r="GC325" s="5"/>
      <c r="GD325" s="5"/>
      <c r="GE325" s="5"/>
      <c r="GF325" s="5"/>
      <c r="GG325" s="5"/>
      <c r="GH325" s="5"/>
      <c r="GI325" s="5"/>
      <c r="GJ325" s="5"/>
      <c r="GK325" s="5"/>
      <c r="GL325" s="5"/>
      <c r="GM325" s="5"/>
      <c r="GN325" s="5"/>
      <c r="GO325" s="5"/>
      <c r="GP325" s="5"/>
      <c r="GQ325" s="5"/>
      <c r="GR325" s="5"/>
      <c r="GS325" s="5"/>
      <c r="GT325" s="5"/>
      <c r="GU325" s="5"/>
      <c r="GV325" s="5"/>
      <c r="GW325" s="5"/>
      <c r="GX325" s="5"/>
      <c r="GY325" s="5"/>
      <c r="GZ325" s="5"/>
      <c r="HA325" s="5"/>
      <c r="HB325" s="5"/>
      <c r="HC325" s="5"/>
      <c r="HD325" s="5"/>
      <c r="HE325" s="5"/>
      <c r="HF325" s="5"/>
      <c r="HG325" s="5"/>
      <c r="HH325" s="5"/>
      <c r="HI325" s="5"/>
      <c r="HJ325" s="5"/>
      <c r="HK325" s="5"/>
      <c r="HL325" s="5"/>
      <c r="HM325" s="5"/>
      <c r="HN325" s="5"/>
      <c r="HO325" s="5"/>
      <c r="HP325" s="5"/>
      <c r="HQ325" s="5"/>
      <c r="HR325" s="5"/>
      <c r="HS325" s="5"/>
    </row>
    <row r="326" spans="1:227" s="6" customFormat="1">
      <c r="A326" s="84"/>
      <c r="B326" s="83"/>
      <c r="C326" s="74">
        <v>2023</v>
      </c>
      <c r="D326" s="15">
        <f>SUM(E326:I326)</f>
        <v>0</v>
      </c>
      <c r="E326" s="15">
        <v>0</v>
      </c>
      <c r="F326" s="15">
        <v>0</v>
      </c>
      <c r="G326" s="15">
        <v>0</v>
      </c>
      <c r="H326" s="15">
        <v>0</v>
      </c>
      <c r="I326" s="15">
        <v>0</v>
      </c>
      <c r="J326" s="42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  <c r="DY326" s="5"/>
      <c r="DZ326" s="5"/>
      <c r="EA326" s="5"/>
      <c r="EB326" s="5"/>
      <c r="EC326" s="5"/>
      <c r="ED326" s="5"/>
      <c r="EE326" s="5"/>
      <c r="EF326" s="5"/>
      <c r="EG326" s="5"/>
      <c r="EH326" s="5"/>
      <c r="EI326" s="5"/>
      <c r="EJ326" s="5"/>
      <c r="EK326" s="5"/>
      <c r="EL326" s="5"/>
      <c r="EM326" s="5"/>
      <c r="EN326" s="5"/>
      <c r="EO326" s="5"/>
      <c r="EP326" s="5"/>
      <c r="EQ326" s="5"/>
      <c r="ER326" s="5"/>
      <c r="ES326" s="5"/>
      <c r="ET326" s="5"/>
      <c r="EU326" s="5"/>
      <c r="EV326" s="5"/>
      <c r="EW326" s="5"/>
      <c r="EX326" s="5"/>
      <c r="EY326" s="5"/>
      <c r="EZ326" s="5"/>
      <c r="FA326" s="5"/>
      <c r="FB326" s="5"/>
      <c r="FC326" s="5"/>
      <c r="FD326" s="5"/>
      <c r="FE326" s="5"/>
      <c r="FF326" s="5"/>
      <c r="FG326" s="5"/>
      <c r="FH326" s="5"/>
      <c r="FI326" s="5"/>
      <c r="FJ326" s="5"/>
      <c r="FK326" s="5"/>
      <c r="FL326" s="5"/>
      <c r="FM326" s="5"/>
      <c r="FN326" s="5"/>
      <c r="FO326" s="5"/>
      <c r="FP326" s="5"/>
      <c r="FQ326" s="5"/>
      <c r="FR326" s="5"/>
      <c r="FS326" s="5"/>
      <c r="FT326" s="5"/>
      <c r="FU326" s="5"/>
      <c r="FV326" s="5"/>
      <c r="FW326" s="5"/>
      <c r="FX326" s="5"/>
      <c r="FY326" s="5"/>
      <c r="FZ326" s="5"/>
      <c r="GA326" s="5"/>
      <c r="GB326" s="5"/>
      <c r="GC326" s="5"/>
      <c r="GD326" s="5"/>
      <c r="GE326" s="5"/>
      <c r="GF326" s="5"/>
      <c r="GG326" s="5"/>
      <c r="GH326" s="5"/>
      <c r="GI326" s="5"/>
      <c r="GJ326" s="5"/>
      <c r="GK326" s="5"/>
      <c r="GL326" s="5"/>
      <c r="GM326" s="5"/>
      <c r="GN326" s="5"/>
      <c r="GO326" s="5"/>
      <c r="GP326" s="5"/>
      <c r="GQ326" s="5"/>
      <c r="GR326" s="5"/>
      <c r="GS326" s="5"/>
      <c r="GT326" s="5"/>
      <c r="GU326" s="5"/>
      <c r="GV326" s="5"/>
      <c r="GW326" s="5"/>
      <c r="GX326" s="5"/>
      <c r="GY326" s="5"/>
      <c r="GZ326" s="5"/>
      <c r="HA326" s="5"/>
      <c r="HB326" s="5"/>
      <c r="HC326" s="5"/>
      <c r="HD326" s="5"/>
      <c r="HE326" s="5"/>
      <c r="HF326" s="5"/>
      <c r="HG326" s="5"/>
      <c r="HH326" s="5"/>
      <c r="HI326" s="5"/>
      <c r="HJ326" s="5"/>
      <c r="HK326" s="5"/>
      <c r="HL326" s="5"/>
      <c r="HM326" s="5"/>
      <c r="HN326" s="5"/>
      <c r="HO326" s="5"/>
      <c r="HP326" s="5"/>
      <c r="HQ326" s="5"/>
      <c r="HR326" s="5"/>
      <c r="HS326" s="5"/>
    </row>
    <row r="327" spans="1:227" s="6" customFormat="1">
      <c r="A327" s="84"/>
      <c r="B327" s="83"/>
      <c r="C327" s="74">
        <v>2024</v>
      </c>
      <c r="D327" s="15">
        <f>SUM(E327:I327)</f>
        <v>0</v>
      </c>
      <c r="E327" s="15">
        <v>0</v>
      </c>
      <c r="F327" s="15">
        <v>0</v>
      </c>
      <c r="G327" s="15">
        <v>0</v>
      </c>
      <c r="H327" s="15">
        <v>0</v>
      </c>
      <c r="I327" s="15">
        <v>0</v>
      </c>
      <c r="J327" s="42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  <c r="DY327" s="5"/>
      <c r="DZ327" s="5"/>
      <c r="EA327" s="5"/>
      <c r="EB327" s="5"/>
      <c r="EC327" s="5"/>
      <c r="ED327" s="5"/>
      <c r="EE327" s="5"/>
      <c r="EF327" s="5"/>
      <c r="EG327" s="5"/>
      <c r="EH327" s="5"/>
      <c r="EI327" s="5"/>
      <c r="EJ327" s="5"/>
      <c r="EK327" s="5"/>
      <c r="EL327" s="5"/>
      <c r="EM327" s="5"/>
      <c r="EN327" s="5"/>
      <c r="EO327" s="5"/>
      <c r="EP327" s="5"/>
      <c r="EQ327" s="5"/>
      <c r="ER327" s="5"/>
      <c r="ES327" s="5"/>
      <c r="ET327" s="5"/>
      <c r="EU327" s="5"/>
      <c r="EV327" s="5"/>
      <c r="EW327" s="5"/>
      <c r="EX327" s="5"/>
      <c r="EY327" s="5"/>
      <c r="EZ327" s="5"/>
      <c r="FA327" s="5"/>
      <c r="FB327" s="5"/>
      <c r="FC327" s="5"/>
      <c r="FD327" s="5"/>
      <c r="FE327" s="5"/>
      <c r="FF327" s="5"/>
      <c r="FG327" s="5"/>
      <c r="FH327" s="5"/>
      <c r="FI327" s="5"/>
      <c r="FJ327" s="5"/>
      <c r="FK327" s="5"/>
      <c r="FL327" s="5"/>
      <c r="FM327" s="5"/>
      <c r="FN327" s="5"/>
      <c r="FO327" s="5"/>
      <c r="FP327" s="5"/>
      <c r="FQ327" s="5"/>
      <c r="FR327" s="5"/>
      <c r="FS327" s="5"/>
      <c r="FT327" s="5"/>
      <c r="FU327" s="5"/>
      <c r="FV327" s="5"/>
      <c r="FW327" s="5"/>
      <c r="FX327" s="5"/>
      <c r="FY327" s="5"/>
      <c r="FZ327" s="5"/>
      <c r="GA327" s="5"/>
      <c r="GB327" s="5"/>
      <c r="GC327" s="5"/>
      <c r="GD327" s="5"/>
      <c r="GE327" s="5"/>
      <c r="GF327" s="5"/>
      <c r="GG327" s="5"/>
      <c r="GH327" s="5"/>
      <c r="GI327" s="5"/>
      <c r="GJ327" s="5"/>
      <c r="GK327" s="5"/>
      <c r="GL327" s="5"/>
      <c r="GM327" s="5"/>
      <c r="GN327" s="5"/>
      <c r="GO327" s="5"/>
      <c r="GP327" s="5"/>
      <c r="GQ327" s="5"/>
      <c r="GR327" s="5"/>
      <c r="GS327" s="5"/>
      <c r="GT327" s="5"/>
      <c r="GU327" s="5"/>
      <c r="GV327" s="5"/>
      <c r="GW327" s="5"/>
      <c r="GX327" s="5"/>
      <c r="GY327" s="5"/>
      <c r="GZ327" s="5"/>
      <c r="HA327" s="5"/>
      <c r="HB327" s="5"/>
      <c r="HC327" s="5"/>
      <c r="HD327" s="5"/>
      <c r="HE327" s="5"/>
      <c r="HF327" s="5"/>
      <c r="HG327" s="5"/>
      <c r="HH327" s="5"/>
      <c r="HI327" s="5"/>
      <c r="HJ327" s="5"/>
      <c r="HK327" s="5"/>
      <c r="HL327" s="5"/>
      <c r="HM327" s="5"/>
      <c r="HN327" s="5"/>
      <c r="HO327" s="5"/>
      <c r="HP327" s="5"/>
      <c r="HQ327" s="5"/>
      <c r="HR327" s="5"/>
      <c r="HS327" s="5"/>
    </row>
    <row r="328" spans="1:227" s="6" customFormat="1">
      <c r="A328" s="84"/>
      <c r="B328" s="83"/>
      <c r="C328" s="74">
        <v>2025</v>
      </c>
      <c r="D328" s="15">
        <f>SUM(E328:I328)</f>
        <v>2500</v>
      </c>
      <c r="E328" s="15">
        <v>0</v>
      </c>
      <c r="F328" s="15">
        <v>0</v>
      </c>
      <c r="G328" s="15">
        <v>2300</v>
      </c>
      <c r="H328" s="15">
        <v>200</v>
      </c>
      <c r="I328" s="15">
        <v>0</v>
      </c>
      <c r="J328" s="42"/>
      <c r="K328" s="42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  <c r="DY328" s="5"/>
      <c r="DZ328" s="5"/>
      <c r="EA328" s="5"/>
      <c r="EB328" s="5"/>
      <c r="EC328" s="5"/>
      <c r="ED328" s="5"/>
      <c r="EE328" s="5"/>
      <c r="EF328" s="5"/>
      <c r="EG328" s="5"/>
      <c r="EH328" s="5"/>
      <c r="EI328" s="5"/>
      <c r="EJ328" s="5"/>
      <c r="EK328" s="5"/>
      <c r="EL328" s="5"/>
      <c r="EM328" s="5"/>
      <c r="EN328" s="5"/>
      <c r="EO328" s="5"/>
      <c r="EP328" s="5"/>
      <c r="EQ328" s="5"/>
      <c r="ER328" s="5"/>
      <c r="ES328" s="5"/>
      <c r="ET328" s="5"/>
      <c r="EU328" s="5"/>
      <c r="EV328" s="5"/>
      <c r="EW328" s="5"/>
      <c r="EX328" s="5"/>
      <c r="EY328" s="5"/>
      <c r="EZ328" s="5"/>
      <c r="FA328" s="5"/>
      <c r="FB328" s="5"/>
      <c r="FC328" s="5"/>
      <c r="FD328" s="5"/>
      <c r="FE328" s="5"/>
      <c r="FF328" s="5"/>
      <c r="FG328" s="5"/>
      <c r="FH328" s="5"/>
      <c r="FI328" s="5"/>
      <c r="FJ328" s="5"/>
      <c r="FK328" s="5"/>
      <c r="FL328" s="5"/>
      <c r="FM328" s="5"/>
      <c r="FN328" s="5"/>
      <c r="FO328" s="5"/>
      <c r="FP328" s="5"/>
      <c r="FQ328" s="5"/>
      <c r="FR328" s="5"/>
      <c r="FS328" s="5"/>
      <c r="FT328" s="5"/>
      <c r="FU328" s="5"/>
      <c r="FV328" s="5"/>
      <c r="FW328" s="5"/>
      <c r="FX328" s="5"/>
      <c r="FY328" s="5"/>
      <c r="FZ328" s="5"/>
      <c r="GA328" s="5"/>
      <c r="GB328" s="5"/>
      <c r="GC328" s="5"/>
      <c r="GD328" s="5"/>
      <c r="GE328" s="5"/>
      <c r="GF328" s="5"/>
      <c r="GG328" s="5"/>
      <c r="GH328" s="5"/>
      <c r="GI328" s="5"/>
      <c r="GJ328" s="5"/>
      <c r="GK328" s="5"/>
      <c r="GL328" s="5"/>
      <c r="GM328" s="5"/>
      <c r="GN328" s="5"/>
      <c r="GO328" s="5"/>
      <c r="GP328" s="5"/>
      <c r="GQ328" s="5"/>
      <c r="GR328" s="5"/>
      <c r="GS328" s="5"/>
      <c r="GT328" s="5"/>
      <c r="GU328" s="5"/>
      <c r="GV328" s="5"/>
      <c r="GW328" s="5"/>
      <c r="GX328" s="5"/>
      <c r="GY328" s="5"/>
      <c r="GZ328" s="5"/>
      <c r="HA328" s="5"/>
      <c r="HB328" s="5"/>
      <c r="HC328" s="5"/>
      <c r="HD328" s="5"/>
      <c r="HE328" s="5"/>
      <c r="HF328" s="5"/>
      <c r="HG328" s="5"/>
      <c r="HH328" s="5"/>
      <c r="HI328" s="5"/>
      <c r="HJ328" s="5"/>
      <c r="HK328" s="5"/>
      <c r="HL328" s="5"/>
      <c r="HM328" s="5"/>
      <c r="HN328" s="5"/>
      <c r="HO328" s="5"/>
      <c r="HP328" s="5"/>
      <c r="HQ328" s="5"/>
      <c r="HR328" s="5"/>
      <c r="HS328" s="5"/>
    </row>
    <row r="329" spans="1:227" s="6" customFormat="1">
      <c r="A329" s="82"/>
      <c r="B329" s="83"/>
      <c r="C329" s="74" t="s">
        <v>16</v>
      </c>
      <c r="D329" s="15">
        <f t="shared" ref="D329:I329" si="139">SUM(D325:D328)</f>
        <v>4261.2</v>
      </c>
      <c r="E329" s="15">
        <f t="shared" si="139"/>
        <v>0</v>
      </c>
      <c r="F329" s="15">
        <f t="shared" si="139"/>
        <v>0</v>
      </c>
      <c r="G329" s="15">
        <f t="shared" si="139"/>
        <v>2300</v>
      </c>
      <c r="H329" s="15">
        <f t="shared" si="139"/>
        <v>1961.2</v>
      </c>
      <c r="I329" s="15">
        <f t="shared" si="139"/>
        <v>0</v>
      </c>
      <c r="J329" s="42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  <c r="DY329" s="5"/>
      <c r="DZ329" s="5"/>
      <c r="EA329" s="5"/>
      <c r="EB329" s="5"/>
      <c r="EC329" s="5"/>
      <c r="ED329" s="5"/>
      <c r="EE329" s="5"/>
      <c r="EF329" s="5"/>
      <c r="EG329" s="5"/>
      <c r="EH329" s="5"/>
      <c r="EI329" s="5"/>
      <c r="EJ329" s="5"/>
      <c r="EK329" s="5"/>
      <c r="EL329" s="5"/>
      <c r="EM329" s="5"/>
      <c r="EN329" s="5"/>
      <c r="EO329" s="5"/>
      <c r="EP329" s="5"/>
      <c r="EQ329" s="5"/>
      <c r="ER329" s="5"/>
      <c r="ES329" s="5"/>
      <c r="ET329" s="5"/>
      <c r="EU329" s="5"/>
      <c r="EV329" s="5"/>
      <c r="EW329" s="5"/>
      <c r="EX329" s="5"/>
      <c r="EY329" s="5"/>
      <c r="EZ329" s="5"/>
      <c r="FA329" s="5"/>
      <c r="FB329" s="5"/>
      <c r="FC329" s="5"/>
      <c r="FD329" s="5"/>
      <c r="FE329" s="5"/>
      <c r="FF329" s="5"/>
      <c r="FG329" s="5"/>
      <c r="FH329" s="5"/>
      <c r="FI329" s="5"/>
      <c r="FJ329" s="5"/>
      <c r="FK329" s="5"/>
      <c r="FL329" s="5"/>
      <c r="FM329" s="5"/>
      <c r="FN329" s="5"/>
      <c r="FO329" s="5"/>
      <c r="FP329" s="5"/>
      <c r="FQ329" s="5"/>
      <c r="FR329" s="5"/>
      <c r="FS329" s="5"/>
      <c r="FT329" s="5"/>
      <c r="FU329" s="5"/>
      <c r="FV329" s="5"/>
      <c r="FW329" s="5"/>
      <c r="FX329" s="5"/>
      <c r="FY329" s="5"/>
      <c r="FZ329" s="5"/>
      <c r="GA329" s="5"/>
      <c r="GB329" s="5"/>
      <c r="GC329" s="5"/>
      <c r="GD329" s="5"/>
      <c r="GE329" s="5"/>
      <c r="GF329" s="5"/>
      <c r="GG329" s="5"/>
      <c r="GH329" s="5"/>
      <c r="GI329" s="5"/>
      <c r="GJ329" s="5"/>
      <c r="GK329" s="5"/>
      <c r="GL329" s="5"/>
      <c r="GM329" s="5"/>
      <c r="GN329" s="5"/>
      <c r="GO329" s="5"/>
      <c r="GP329" s="5"/>
      <c r="GQ329" s="5"/>
      <c r="GR329" s="5"/>
      <c r="GS329" s="5"/>
      <c r="GT329" s="5"/>
      <c r="GU329" s="5"/>
      <c r="GV329" s="5"/>
      <c r="GW329" s="5"/>
      <c r="GX329" s="5"/>
      <c r="GY329" s="5"/>
      <c r="GZ329" s="5"/>
      <c r="HA329" s="5"/>
      <c r="HB329" s="5"/>
      <c r="HC329" s="5"/>
      <c r="HD329" s="5"/>
      <c r="HE329" s="5"/>
      <c r="HF329" s="5"/>
      <c r="HG329" s="5"/>
      <c r="HH329" s="5"/>
      <c r="HI329" s="5"/>
      <c r="HJ329" s="5"/>
      <c r="HK329" s="5"/>
      <c r="HL329" s="5"/>
      <c r="HM329" s="5"/>
      <c r="HN329" s="5"/>
      <c r="HO329" s="5"/>
      <c r="HP329" s="5"/>
      <c r="HQ329" s="5"/>
      <c r="HR329" s="5"/>
      <c r="HS329" s="5"/>
    </row>
    <row r="330" spans="1:227" s="6" customFormat="1" ht="18" customHeight="1">
      <c r="A330" s="81" t="s">
        <v>20</v>
      </c>
      <c r="B330" s="89"/>
      <c r="C330" s="74">
        <v>2024</v>
      </c>
      <c r="D330" s="15">
        <f>SUM(E330:I330)</f>
        <v>0</v>
      </c>
      <c r="E330" s="15">
        <v>0</v>
      </c>
      <c r="F330" s="15">
        <v>0</v>
      </c>
      <c r="G330" s="15">
        <v>0</v>
      </c>
      <c r="H330" s="15">
        <v>0</v>
      </c>
      <c r="I330" s="15">
        <v>0</v>
      </c>
      <c r="J330" s="42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  <c r="DY330" s="5"/>
      <c r="DZ330" s="5"/>
      <c r="EA330" s="5"/>
      <c r="EB330" s="5"/>
      <c r="EC330" s="5"/>
      <c r="ED330" s="5"/>
      <c r="EE330" s="5"/>
      <c r="EF330" s="5"/>
      <c r="EG330" s="5"/>
      <c r="EH330" s="5"/>
      <c r="EI330" s="5"/>
      <c r="EJ330" s="5"/>
      <c r="EK330" s="5"/>
      <c r="EL330" s="5"/>
      <c r="EM330" s="5"/>
      <c r="EN330" s="5"/>
      <c r="EO330" s="5"/>
      <c r="EP330" s="5"/>
      <c r="EQ330" s="5"/>
      <c r="ER330" s="5"/>
      <c r="ES330" s="5"/>
      <c r="ET330" s="5"/>
      <c r="EU330" s="5"/>
      <c r="EV330" s="5"/>
      <c r="EW330" s="5"/>
      <c r="EX330" s="5"/>
      <c r="EY330" s="5"/>
      <c r="EZ330" s="5"/>
      <c r="FA330" s="5"/>
      <c r="FB330" s="5"/>
      <c r="FC330" s="5"/>
      <c r="FD330" s="5"/>
      <c r="FE330" s="5"/>
      <c r="FF330" s="5"/>
      <c r="FG330" s="5"/>
      <c r="FH330" s="5"/>
      <c r="FI330" s="5"/>
      <c r="FJ330" s="5"/>
      <c r="FK330" s="5"/>
      <c r="FL330" s="5"/>
      <c r="FM330" s="5"/>
      <c r="FN330" s="5"/>
      <c r="FO330" s="5"/>
      <c r="FP330" s="5"/>
      <c r="FQ330" s="5"/>
      <c r="FR330" s="5"/>
      <c r="FS330" s="5"/>
      <c r="FT330" s="5"/>
      <c r="FU330" s="5"/>
      <c r="FV330" s="5"/>
      <c r="FW330" s="5"/>
      <c r="FX330" s="5"/>
      <c r="FY330" s="5"/>
      <c r="FZ330" s="5"/>
      <c r="GA330" s="5"/>
      <c r="GB330" s="5"/>
      <c r="GC330" s="5"/>
      <c r="GD330" s="5"/>
      <c r="GE330" s="5"/>
      <c r="GF330" s="5"/>
      <c r="GG330" s="5"/>
      <c r="GH330" s="5"/>
      <c r="GI330" s="5"/>
      <c r="GJ330" s="5"/>
      <c r="GK330" s="5"/>
      <c r="GL330" s="5"/>
      <c r="GM330" s="5"/>
      <c r="GN330" s="5"/>
      <c r="GO330" s="5"/>
      <c r="GP330" s="5"/>
      <c r="GQ330" s="5"/>
      <c r="GR330" s="5"/>
      <c r="GS330" s="5"/>
      <c r="GT330" s="5"/>
      <c r="GU330" s="5"/>
      <c r="GV330" s="5"/>
      <c r="GW330" s="5"/>
      <c r="GX330" s="5"/>
      <c r="GY330" s="5"/>
      <c r="GZ330" s="5"/>
      <c r="HA330" s="5"/>
      <c r="HB330" s="5"/>
      <c r="HC330" s="5"/>
      <c r="HD330" s="5"/>
      <c r="HE330" s="5"/>
      <c r="HF330" s="5"/>
      <c r="HG330" s="5"/>
      <c r="HH330" s="5"/>
      <c r="HI330" s="5"/>
      <c r="HJ330" s="5"/>
      <c r="HK330" s="5"/>
      <c r="HL330" s="5"/>
      <c r="HM330" s="5"/>
      <c r="HN330" s="5"/>
      <c r="HO330" s="5"/>
      <c r="HP330" s="5"/>
      <c r="HQ330" s="5"/>
      <c r="HR330" s="5"/>
      <c r="HS330" s="5"/>
    </row>
    <row r="331" spans="1:227" s="6" customFormat="1" ht="18" customHeight="1">
      <c r="A331" s="84"/>
      <c r="B331" s="86"/>
      <c r="C331" s="74">
        <v>2025</v>
      </c>
      <c r="D331" s="15">
        <f>SUM(E331:I331)</f>
        <v>6718.5</v>
      </c>
      <c r="E331" s="15">
        <v>0</v>
      </c>
      <c r="F331" s="15">
        <v>0</v>
      </c>
      <c r="G331" s="15">
        <v>0</v>
      </c>
      <c r="H331" s="15">
        <f>6300+418.5</f>
        <v>6718.5</v>
      </c>
      <c r="I331" s="15">
        <v>0</v>
      </c>
      <c r="J331" s="42"/>
      <c r="K331" s="42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  <c r="DY331" s="5"/>
      <c r="DZ331" s="5"/>
      <c r="EA331" s="5"/>
      <c r="EB331" s="5"/>
      <c r="EC331" s="5"/>
      <c r="ED331" s="5"/>
      <c r="EE331" s="5"/>
      <c r="EF331" s="5"/>
      <c r="EG331" s="5"/>
      <c r="EH331" s="5"/>
      <c r="EI331" s="5"/>
      <c r="EJ331" s="5"/>
      <c r="EK331" s="5"/>
      <c r="EL331" s="5"/>
      <c r="EM331" s="5"/>
      <c r="EN331" s="5"/>
      <c r="EO331" s="5"/>
      <c r="EP331" s="5"/>
      <c r="EQ331" s="5"/>
      <c r="ER331" s="5"/>
      <c r="ES331" s="5"/>
      <c r="ET331" s="5"/>
      <c r="EU331" s="5"/>
      <c r="EV331" s="5"/>
      <c r="EW331" s="5"/>
      <c r="EX331" s="5"/>
      <c r="EY331" s="5"/>
      <c r="EZ331" s="5"/>
      <c r="FA331" s="5"/>
      <c r="FB331" s="5"/>
      <c r="FC331" s="5"/>
      <c r="FD331" s="5"/>
      <c r="FE331" s="5"/>
      <c r="FF331" s="5"/>
      <c r="FG331" s="5"/>
      <c r="FH331" s="5"/>
      <c r="FI331" s="5"/>
      <c r="FJ331" s="5"/>
      <c r="FK331" s="5"/>
      <c r="FL331" s="5"/>
      <c r="FM331" s="5"/>
      <c r="FN331" s="5"/>
      <c r="FO331" s="5"/>
      <c r="FP331" s="5"/>
      <c r="FQ331" s="5"/>
      <c r="FR331" s="5"/>
      <c r="FS331" s="5"/>
      <c r="FT331" s="5"/>
      <c r="FU331" s="5"/>
      <c r="FV331" s="5"/>
      <c r="FW331" s="5"/>
      <c r="FX331" s="5"/>
      <c r="FY331" s="5"/>
      <c r="FZ331" s="5"/>
      <c r="GA331" s="5"/>
      <c r="GB331" s="5"/>
      <c r="GC331" s="5"/>
      <c r="GD331" s="5"/>
      <c r="GE331" s="5"/>
      <c r="GF331" s="5"/>
      <c r="GG331" s="5"/>
      <c r="GH331" s="5"/>
      <c r="GI331" s="5"/>
      <c r="GJ331" s="5"/>
      <c r="GK331" s="5"/>
      <c r="GL331" s="5"/>
      <c r="GM331" s="5"/>
      <c r="GN331" s="5"/>
      <c r="GO331" s="5"/>
      <c r="GP331" s="5"/>
      <c r="GQ331" s="5"/>
      <c r="GR331" s="5"/>
      <c r="GS331" s="5"/>
      <c r="GT331" s="5"/>
      <c r="GU331" s="5"/>
      <c r="GV331" s="5"/>
      <c r="GW331" s="5"/>
      <c r="GX331" s="5"/>
      <c r="GY331" s="5"/>
      <c r="GZ331" s="5"/>
      <c r="HA331" s="5"/>
      <c r="HB331" s="5"/>
      <c r="HC331" s="5"/>
      <c r="HD331" s="5"/>
      <c r="HE331" s="5"/>
      <c r="HF331" s="5"/>
      <c r="HG331" s="5"/>
      <c r="HH331" s="5"/>
      <c r="HI331" s="5"/>
      <c r="HJ331" s="5"/>
      <c r="HK331" s="5"/>
      <c r="HL331" s="5"/>
      <c r="HM331" s="5"/>
      <c r="HN331" s="5"/>
      <c r="HO331" s="5"/>
      <c r="HP331" s="5"/>
      <c r="HQ331" s="5"/>
      <c r="HR331" s="5"/>
      <c r="HS331" s="5"/>
    </row>
    <row r="332" spans="1:227" s="6" customFormat="1" ht="21" customHeight="1">
      <c r="A332" s="82"/>
      <c r="B332" s="87"/>
      <c r="C332" s="74" t="s">
        <v>16</v>
      </c>
      <c r="D332" s="15">
        <f t="shared" ref="D332:I332" si="140">SUM(D330:D331)</f>
        <v>6718.5</v>
      </c>
      <c r="E332" s="15">
        <f t="shared" si="140"/>
        <v>0</v>
      </c>
      <c r="F332" s="15">
        <f t="shared" si="140"/>
        <v>0</v>
      </c>
      <c r="G332" s="15">
        <f t="shared" si="140"/>
        <v>0</v>
      </c>
      <c r="H332" s="15">
        <f t="shared" si="140"/>
        <v>6718.5</v>
      </c>
      <c r="I332" s="15">
        <f t="shared" si="140"/>
        <v>0</v>
      </c>
      <c r="J332" s="42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  <c r="DY332" s="5"/>
      <c r="DZ332" s="5"/>
      <c r="EA332" s="5"/>
      <c r="EB332" s="5"/>
      <c r="EC332" s="5"/>
      <c r="ED332" s="5"/>
      <c r="EE332" s="5"/>
      <c r="EF332" s="5"/>
      <c r="EG332" s="5"/>
      <c r="EH332" s="5"/>
      <c r="EI332" s="5"/>
      <c r="EJ332" s="5"/>
      <c r="EK332" s="5"/>
      <c r="EL332" s="5"/>
      <c r="EM332" s="5"/>
      <c r="EN332" s="5"/>
      <c r="EO332" s="5"/>
      <c r="EP332" s="5"/>
      <c r="EQ332" s="5"/>
      <c r="ER332" s="5"/>
      <c r="ES332" s="5"/>
      <c r="ET332" s="5"/>
      <c r="EU332" s="5"/>
      <c r="EV332" s="5"/>
      <c r="EW332" s="5"/>
      <c r="EX332" s="5"/>
      <c r="EY332" s="5"/>
      <c r="EZ332" s="5"/>
      <c r="FA332" s="5"/>
      <c r="FB332" s="5"/>
      <c r="FC332" s="5"/>
      <c r="FD332" s="5"/>
      <c r="FE332" s="5"/>
      <c r="FF332" s="5"/>
      <c r="FG332" s="5"/>
      <c r="FH332" s="5"/>
      <c r="FI332" s="5"/>
      <c r="FJ332" s="5"/>
      <c r="FK332" s="5"/>
      <c r="FL332" s="5"/>
      <c r="FM332" s="5"/>
      <c r="FN332" s="5"/>
      <c r="FO332" s="5"/>
      <c r="FP332" s="5"/>
      <c r="FQ332" s="5"/>
      <c r="FR332" s="5"/>
      <c r="FS332" s="5"/>
      <c r="FT332" s="5"/>
      <c r="FU332" s="5"/>
      <c r="FV332" s="5"/>
      <c r="FW332" s="5"/>
      <c r="FX332" s="5"/>
      <c r="FY332" s="5"/>
      <c r="FZ332" s="5"/>
      <c r="GA332" s="5"/>
      <c r="GB332" s="5"/>
      <c r="GC332" s="5"/>
      <c r="GD332" s="5"/>
      <c r="GE332" s="5"/>
      <c r="GF332" s="5"/>
      <c r="GG332" s="5"/>
      <c r="GH332" s="5"/>
      <c r="GI332" s="5"/>
      <c r="GJ332" s="5"/>
      <c r="GK332" s="5"/>
      <c r="GL332" s="5"/>
      <c r="GM332" s="5"/>
      <c r="GN332" s="5"/>
      <c r="GO332" s="5"/>
      <c r="GP332" s="5"/>
      <c r="GQ332" s="5"/>
      <c r="GR332" s="5"/>
      <c r="GS332" s="5"/>
      <c r="GT332" s="5"/>
      <c r="GU332" s="5"/>
      <c r="GV332" s="5"/>
      <c r="GW332" s="5"/>
      <c r="GX332" s="5"/>
      <c r="GY332" s="5"/>
      <c r="GZ332" s="5"/>
      <c r="HA332" s="5"/>
      <c r="HB332" s="5"/>
      <c r="HC332" s="5"/>
      <c r="HD332" s="5"/>
      <c r="HE332" s="5"/>
      <c r="HF332" s="5"/>
      <c r="HG332" s="5"/>
      <c r="HH332" s="5"/>
      <c r="HI332" s="5"/>
      <c r="HJ332" s="5"/>
      <c r="HK332" s="5"/>
      <c r="HL332" s="5"/>
      <c r="HM332" s="5"/>
      <c r="HN332" s="5"/>
      <c r="HO332" s="5"/>
      <c r="HP332" s="5"/>
      <c r="HQ332" s="5"/>
      <c r="HR332" s="5"/>
      <c r="HS332" s="5"/>
    </row>
    <row r="333" spans="1:227" s="6" customFormat="1">
      <c r="A333" s="76" t="s">
        <v>75</v>
      </c>
      <c r="B333" s="17"/>
      <c r="C333" s="18"/>
      <c r="D333" s="19"/>
      <c r="E333" s="20"/>
      <c r="F333" s="20"/>
      <c r="G333" s="20"/>
      <c r="H333" s="20"/>
      <c r="I333" s="21"/>
      <c r="J333" s="42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DZ333" s="5"/>
      <c r="EA333" s="5"/>
      <c r="EB333" s="5"/>
      <c r="EC333" s="5"/>
      <c r="ED333" s="5"/>
      <c r="EE333" s="5"/>
      <c r="EF333" s="5"/>
      <c r="EG333" s="5"/>
      <c r="EH333" s="5"/>
      <c r="EI333" s="5"/>
      <c r="EJ333" s="5"/>
      <c r="EK333" s="5"/>
      <c r="EL333" s="5"/>
      <c r="EM333" s="5"/>
      <c r="EN333" s="5"/>
      <c r="EO333" s="5"/>
      <c r="EP333" s="5"/>
      <c r="EQ333" s="5"/>
      <c r="ER333" s="5"/>
      <c r="ES333" s="5"/>
      <c r="ET333" s="5"/>
      <c r="EU333" s="5"/>
      <c r="EV333" s="5"/>
      <c r="EW333" s="5"/>
      <c r="EX333" s="5"/>
      <c r="EY333" s="5"/>
      <c r="EZ333" s="5"/>
      <c r="FA333" s="5"/>
      <c r="FB333" s="5"/>
      <c r="FC333" s="5"/>
      <c r="FD333" s="5"/>
      <c r="FE333" s="5"/>
      <c r="FF333" s="5"/>
      <c r="FG333" s="5"/>
      <c r="FH333" s="5"/>
      <c r="FI333" s="5"/>
      <c r="FJ333" s="5"/>
      <c r="FK333" s="5"/>
      <c r="FL333" s="5"/>
      <c r="FM333" s="5"/>
      <c r="FN333" s="5"/>
      <c r="FO333" s="5"/>
      <c r="FP333" s="5"/>
      <c r="FQ333" s="5"/>
      <c r="FR333" s="5"/>
      <c r="FS333" s="5"/>
      <c r="FT333" s="5"/>
      <c r="FU333" s="5"/>
      <c r="FV333" s="5"/>
      <c r="FW333" s="5"/>
      <c r="FX333" s="5"/>
      <c r="FY333" s="5"/>
      <c r="FZ333" s="5"/>
      <c r="GA333" s="5"/>
      <c r="GB333" s="5"/>
      <c r="GC333" s="5"/>
      <c r="GD333" s="5"/>
      <c r="GE333" s="5"/>
      <c r="GF333" s="5"/>
      <c r="GG333" s="5"/>
      <c r="GH333" s="5"/>
      <c r="GI333" s="5"/>
      <c r="GJ333" s="5"/>
      <c r="GK333" s="5"/>
      <c r="GL333" s="5"/>
      <c r="GM333" s="5"/>
      <c r="GN333" s="5"/>
      <c r="GO333" s="5"/>
      <c r="GP333" s="5"/>
      <c r="GQ333" s="5"/>
      <c r="GR333" s="5"/>
      <c r="GS333" s="5"/>
      <c r="GT333" s="5"/>
      <c r="GU333" s="5"/>
      <c r="GV333" s="5"/>
      <c r="GW333" s="5"/>
      <c r="GX333" s="5"/>
      <c r="GY333" s="5"/>
      <c r="GZ333" s="5"/>
      <c r="HA333" s="5"/>
      <c r="HB333" s="5"/>
      <c r="HC333" s="5"/>
      <c r="HD333" s="5"/>
      <c r="HE333" s="5"/>
      <c r="HF333" s="5"/>
      <c r="HG333" s="5"/>
      <c r="HH333" s="5"/>
      <c r="HI333" s="5"/>
      <c r="HJ333" s="5"/>
      <c r="HK333" s="5"/>
      <c r="HL333" s="5"/>
      <c r="HM333" s="5"/>
      <c r="HN333" s="5"/>
      <c r="HO333" s="5"/>
      <c r="HP333" s="5"/>
      <c r="HQ333" s="5"/>
      <c r="HR333" s="5"/>
      <c r="HS333" s="5"/>
    </row>
    <row r="334" spans="1:227" s="6" customFormat="1">
      <c r="A334" s="85" t="s">
        <v>16</v>
      </c>
      <c r="B334" s="80"/>
      <c r="C334" s="75">
        <v>2022</v>
      </c>
      <c r="D334" s="16">
        <f t="shared" ref="D334:I335" si="141">D342+D350</f>
        <v>9386.1</v>
      </c>
      <c r="E334" s="16">
        <f t="shared" si="141"/>
        <v>0</v>
      </c>
      <c r="F334" s="16">
        <f t="shared" si="141"/>
        <v>0</v>
      </c>
      <c r="G334" s="16">
        <f t="shared" si="141"/>
        <v>0</v>
      </c>
      <c r="H334" s="16">
        <f t="shared" si="141"/>
        <v>9386.1</v>
      </c>
      <c r="I334" s="16">
        <f t="shared" si="141"/>
        <v>0</v>
      </c>
      <c r="J334" s="40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  <c r="DY334" s="5"/>
      <c r="DZ334" s="5"/>
      <c r="EA334" s="5"/>
      <c r="EB334" s="5"/>
      <c r="EC334" s="5"/>
      <c r="ED334" s="5"/>
      <c r="EE334" s="5"/>
      <c r="EF334" s="5"/>
      <c r="EG334" s="5"/>
      <c r="EH334" s="5"/>
      <c r="EI334" s="5"/>
      <c r="EJ334" s="5"/>
      <c r="EK334" s="5"/>
      <c r="EL334" s="5"/>
      <c r="EM334" s="5"/>
      <c r="EN334" s="5"/>
      <c r="EO334" s="5"/>
      <c r="EP334" s="5"/>
      <c r="EQ334" s="5"/>
      <c r="ER334" s="5"/>
      <c r="ES334" s="5"/>
      <c r="ET334" s="5"/>
      <c r="EU334" s="5"/>
      <c r="EV334" s="5"/>
      <c r="EW334" s="5"/>
      <c r="EX334" s="5"/>
      <c r="EY334" s="5"/>
      <c r="EZ334" s="5"/>
      <c r="FA334" s="5"/>
      <c r="FB334" s="5"/>
      <c r="FC334" s="5"/>
      <c r="FD334" s="5"/>
      <c r="FE334" s="5"/>
      <c r="FF334" s="5"/>
      <c r="FG334" s="5"/>
      <c r="FH334" s="5"/>
      <c r="FI334" s="5"/>
      <c r="FJ334" s="5"/>
      <c r="FK334" s="5"/>
      <c r="FL334" s="5"/>
      <c r="FM334" s="5"/>
      <c r="FN334" s="5"/>
      <c r="FO334" s="5"/>
      <c r="FP334" s="5"/>
      <c r="FQ334" s="5"/>
      <c r="FR334" s="5"/>
      <c r="FS334" s="5"/>
      <c r="FT334" s="5"/>
      <c r="FU334" s="5"/>
      <c r="FV334" s="5"/>
      <c r="FW334" s="5"/>
      <c r="FX334" s="5"/>
      <c r="FY334" s="5"/>
      <c r="FZ334" s="5"/>
      <c r="GA334" s="5"/>
      <c r="GB334" s="5"/>
      <c r="GC334" s="5"/>
      <c r="GD334" s="5"/>
      <c r="GE334" s="5"/>
      <c r="GF334" s="5"/>
      <c r="GG334" s="5"/>
      <c r="GH334" s="5"/>
      <c r="GI334" s="5"/>
      <c r="GJ334" s="5"/>
      <c r="GK334" s="5"/>
      <c r="GL334" s="5"/>
      <c r="GM334" s="5"/>
      <c r="GN334" s="5"/>
      <c r="GO334" s="5"/>
      <c r="GP334" s="5"/>
      <c r="GQ334" s="5"/>
      <c r="GR334" s="5"/>
      <c r="GS334" s="5"/>
      <c r="GT334" s="5"/>
      <c r="GU334" s="5"/>
      <c r="GV334" s="5"/>
      <c r="GW334" s="5"/>
      <c r="GX334" s="5"/>
      <c r="GY334" s="5"/>
      <c r="GZ334" s="5"/>
      <c r="HA334" s="5"/>
      <c r="HB334" s="5"/>
      <c r="HC334" s="5"/>
      <c r="HD334" s="5"/>
      <c r="HE334" s="5"/>
      <c r="HF334" s="5"/>
      <c r="HG334" s="5"/>
      <c r="HH334" s="5"/>
      <c r="HI334" s="5"/>
      <c r="HJ334" s="5"/>
      <c r="HK334" s="5"/>
      <c r="HL334" s="5"/>
      <c r="HM334" s="5"/>
      <c r="HN334" s="5"/>
      <c r="HO334" s="5"/>
      <c r="HP334" s="5"/>
      <c r="HQ334" s="5"/>
      <c r="HR334" s="5"/>
      <c r="HS334" s="5"/>
    </row>
    <row r="335" spans="1:227" s="6" customFormat="1">
      <c r="A335" s="85"/>
      <c r="B335" s="80"/>
      <c r="C335" s="75">
        <v>2023</v>
      </c>
      <c r="D335" s="16">
        <f t="shared" si="141"/>
        <v>8491.5</v>
      </c>
      <c r="E335" s="16">
        <f t="shared" si="141"/>
        <v>0</v>
      </c>
      <c r="F335" s="16">
        <f t="shared" si="141"/>
        <v>0</v>
      </c>
      <c r="G335" s="16">
        <f t="shared" si="141"/>
        <v>0</v>
      </c>
      <c r="H335" s="16">
        <f t="shared" si="141"/>
        <v>8491.5</v>
      </c>
      <c r="I335" s="16">
        <f t="shared" si="141"/>
        <v>0</v>
      </c>
      <c r="J335" s="40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  <c r="DY335" s="5"/>
      <c r="DZ335" s="5"/>
      <c r="EA335" s="5"/>
      <c r="EB335" s="5"/>
      <c r="EC335" s="5"/>
      <c r="ED335" s="5"/>
      <c r="EE335" s="5"/>
      <c r="EF335" s="5"/>
      <c r="EG335" s="5"/>
      <c r="EH335" s="5"/>
      <c r="EI335" s="5"/>
      <c r="EJ335" s="5"/>
      <c r="EK335" s="5"/>
      <c r="EL335" s="5"/>
      <c r="EM335" s="5"/>
      <c r="EN335" s="5"/>
      <c r="EO335" s="5"/>
      <c r="EP335" s="5"/>
      <c r="EQ335" s="5"/>
      <c r="ER335" s="5"/>
      <c r="ES335" s="5"/>
      <c r="ET335" s="5"/>
      <c r="EU335" s="5"/>
      <c r="EV335" s="5"/>
      <c r="EW335" s="5"/>
      <c r="EX335" s="5"/>
      <c r="EY335" s="5"/>
      <c r="EZ335" s="5"/>
      <c r="FA335" s="5"/>
      <c r="FB335" s="5"/>
      <c r="FC335" s="5"/>
      <c r="FD335" s="5"/>
      <c r="FE335" s="5"/>
      <c r="FF335" s="5"/>
      <c r="FG335" s="5"/>
      <c r="FH335" s="5"/>
      <c r="FI335" s="5"/>
      <c r="FJ335" s="5"/>
      <c r="FK335" s="5"/>
      <c r="FL335" s="5"/>
      <c r="FM335" s="5"/>
      <c r="FN335" s="5"/>
      <c r="FO335" s="5"/>
      <c r="FP335" s="5"/>
      <c r="FQ335" s="5"/>
      <c r="FR335" s="5"/>
      <c r="FS335" s="5"/>
      <c r="FT335" s="5"/>
      <c r="FU335" s="5"/>
      <c r="FV335" s="5"/>
      <c r="FW335" s="5"/>
      <c r="FX335" s="5"/>
      <c r="FY335" s="5"/>
      <c r="FZ335" s="5"/>
      <c r="GA335" s="5"/>
      <c r="GB335" s="5"/>
      <c r="GC335" s="5"/>
      <c r="GD335" s="5"/>
      <c r="GE335" s="5"/>
      <c r="GF335" s="5"/>
      <c r="GG335" s="5"/>
      <c r="GH335" s="5"/>
      <c r="GI335" s="5"/>
      <c r="GJ335" s="5"/>
      <c r="GK335" s="5"/>
      <c r="GL335" s="5"/>
      <c r="GM335" s="5"/>
      <c r="GN335" s="5"/>
      <c r="GO335" s="5"/>
      <c r="GP335" s="5"/>
      <c r="GQ335" s="5"/>
      <c r="GR335" s="5"/>
      <c r="GS335" s="5"/>
      <c r="GT335" s="5"/>
      <c r="GU335" s="5"/>
      <c r="GV335" s="5"/>
      <c r="GW335" s="5"/>
      <c r="GX335" s="5"/>
      <c r="GY335" s="5"/>
      <c r="GZ335" s="5"/>
      <c r="HA335" s="5"/>
      <c r="HB335" s="5"/>
      <c r="HC335" s="5"/>
      <c r="HD335" s="5"/>
      <c r="HE335" s="5"/>
      <c r="HF335" s="5"/>
      <c r="HG335" s="5"/>
      <c r="HH335" s="5"/>
      <c r="HI335" s="5"/>
      <c r="HJ335" s="5"/>
      <c r="HK335" s="5"/>
      <c r="HL335" s="5"/>
      <c r="HM335" s="5"/>
      <c r="HN335" s="5"/>
      <c r="HO335" s="5"/>
      <c r="HP335" s="5"/>
      <c r="HQ335" s="5"/>
      <c r="HR335" s="5"/>
      <c r="HS335" s="5"/>
    </row>
    <row r="336" spans="1:227" s="6" customFormat="1">
      <c r="A336" s="85"/>
      <c r="B336" s="80"/>
      <c r="C336" s="75">
        <v>2024</v>
      </c>
      <c r="D336" s="16">
        <f t="shared" ref="D336:I336" si="142">D344+D352+D356+D358</f>
        <v>5620.1</v>
      </c>
      <c r="E336" s="16">
        <f t="shared" si="142"/>
        <v>0</v>
      </c>
      <c r="F336" s="16">
        <f t="shared" si="142"/>
        <v>0</v>
      </c>
      <c r="G336" s="16">
        <f t="shared" si="142"/>
        <v>0</v>
      </c>
      <c r="H336" s="16">
        <f t="shared" si="142"/>
        <v>5620.1</v>
      </c>
      <c r="I336" s="16">
        <f t="shared" si="142"/>
        <v>0</v>
      </c>
      <c r="J336" s="40"/>
      <c r="L336" s="56"/>
      <c r="M336" s="3"/>
      <c r="N336" s="56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  <c r="DY336" s="5"/>
      <c r="DZ336" s="5"/>
      <c r="EA336" s="5"/>
      <c r="EB336" s="5"/>
      <c r="EC336" s="5"/>
      <c r="ED336" s="5"/>
      <c r="EE336" s="5"/>
      <c r="EF336" s="5"/>
      <c r="EG336" s="5"/>
      <c r="EH336" s="5"/>
      <c r="EI336" s="5"/>
      <c r="EJ336" s="5"/>
      <c r="EK336" s="5"/>
      <c r="EL336" s="5"/>
      <c r="EM336" s="5"/>
      <c r="EN336" s="5"/>
      <c r="EO336" s="5"/>
      <c r="EP336" s="5"/>
      <c r="EQ336" s="5"/>
      <c r="ER336" s="5"/>
      <c r="ES336" s="5"/>
      <c r="ET336" s="5"/>
      <c r="EU336" s="5"/>
      <c r="EV336" s="5"/>
      <c r="EW336" s="5"/>
      <c r="EX336" s="5"/>
      <c r="EY336" s="5"/>
      <c r="EZ336" s="5"/>
      <c r="FA336" s="5"/>
      <c r="FB336" s="5"/>
      <c r="FC336" s="5"/>
      <c r="FD336" s="5"/>
      <c r="FE336" s="5"/>
      <c r="FF336" s="5"/>
      <c r="FG336" s="5"/>
      <c r="FH336" s="5"/>
      <c r="FI336" s="5"/>
      <c r="FJ336" s="5"/>
      <c r="FK336" s="5"/>
      <c r="FL336" s="5"/>
      <c r="FM336" s="5"/>
      <c r="FN336" s="5"/>
      <c r="FO336" s="5"/>
      <c r="FP336" s="5"/>
      <c r="FQ336" s="5"/>
      <c r="FR336" s="5"/>
      <c r="FS336" s="5"/>
      <c r="FT336" s="5"/>
      <c r="FU336" s="5"/>
      <c r="FV336" s="5"/>
      <c r="FW336" s="5"/>
      <c r="FX336" s="5"/>
      <c r="FY336" s="5"/>
      <c r="FZ336" s="5"/>
      <c r="GA336" s="5"/>
      <c r="GB336" s="5"/>
      <c r="GC336" s="5"/>
      <c r="GD336" s="5"/>
      <c r="GE336" s="5"/>
      <c r="GF336" s="5"/>
      <c r="GG336" s="5"/>
      <c r="GH336" s="5"/>
      <c r="GI336" s="5"/>
      <c r="GJ336" s="5"/>
      <c r="GK336" s="5"/>
      <c r="GL336" s="5"/>
      <c r="GM336" s="5"/>
      <c r="GN336" s="5"/>
      <c r="GO336" s="5"/>
      <c r="GP336" s="5"/>
      <c r="GQ336" s="5"/>
      <c r="GR336" s="5"/>
      <c r="GS336" s="5"/>
      <c r="GT336" s="5"/>
      <c r="GU336" s="5"/>
      <c r="GV336" s="5"/>
      <c r="GW336" s="5"/>
      <c r="GX336" s="5"/>
      <c r="GY336" s="5"/>
      <c r="GZ336" s="5"/>
      <c r="HA336" s="5"/>
      <c r="HB336" s="5"/>
      <c r="HC336" s="5"/>
      <c r="HD336" s="5"/>
      <c r="HE336" s="5"/>
      <c r="HF336" s="5"/>
      <c r="HG336" s="5"/>
      <c r="HH336" s="5"/>
      <c r="HI336" s="5"/>
      <c r="HJ336" s="5"/>
      <c r="HK336" s="5"/>
      <c r="HL336" s="5"/>
      <c r="HM336" s="5"/>
      <c r="HN336" s="5"/>
      <c r="HO336" s="5"/>
      <c r="HP336" s="5"/>
      <c r="HQ336" s="5"/>
      <c r="HR336" s="5"/>
      <c r="HS336" s="5"/>
    </row>
    <row r="337" spans="1:227" s="6" customFormat="1" ht="21" customHeight="1">
      <c r="A337" s="85"/>
      <c r="B337" s="80"/>
      <c r="C337" s="75">
        <v>2025</v>
      </c>
      <c r="D337" s="16">
        <f>SUM(E337:I337)</f>
        <v>48982</v>
      </c>
      <c r="E337" s="16">
        <f t="shared" ref="E337:I337" si="143">E345+E353+E360+E363</f>
        <v>0</v>
      </c>
      <c r="F337" s="16">
        <f t="shared" si="143"/>
        <v>0</v>
      </c>
      <c r="G337" s="16">
        <f t="shared" si="143"/>
        <v>40071.5</v>
      </c>
      <c r="H337" s="16">
        <f t="shared" si="143"/>
        <v>8910.5</v>
      </c>
      <c r="I337" s="16">
        <f t="shared" si="143"/>
        <v>0</v>
      </c>
      <c r="J337" s="40"/>
      <c r="K337" s="40"/>
      <c r="L337" s="53"/>
      <c r="N337" s="53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  <c r="DY337" s="5"/>
      <c r="DZ337" s="5"/>
      <c r="EA337" s="5"/>
      <c r="EB337" s="5"/>
      <c r="EC337" s="5"/>
      <c r="ED337" s="5"/>
      <c r="EE337" s="5"/>
      <c r="EF337" s="5"/>
      <c r="EG337" s="5"/>
      <c r="EH337" s="5"/>
      <c r="EI337" s="5"/>
      <c r="EJ337" s="5"/>
      <c r="EK337" s="5"/>
      <c r="EL337" s="5"/>
      <c r="EM337" s="5"/>
      <c r="EN337" s="5"/>
      <c r="EO337" s="5"/>
      <c r="EP337" s="5"/>
      <c r="EQ337" s="5"/>
      <c r="ER337" s="5"/>
      <c r="ES337" s="5"/>
      <c r="ET337" s="5"/>
      <c r="EU337" s="5"/>
      <c r="EV337" s="5"/>
      <c r="EW337" s="5"/>
      <c r="EX337" s="5"/>
      <c r="EY337" s="5"/>
      <c r="EZ337" s="5"/>
      <c r="FA337" s="5"/>
      <c r="FB337" s="5"/>
      <c r="FC337" s="5"/>
      <c r="FD337" s="5"/>
      <c r="FE337" s="5"/>
      <c r="FF337" s="5"/>
      <c r="FG337" s="5"/>
      <c r="FH337" s="5"/>
      <c r="FI337" s="5"/>
      <c r="FJ337" s="5"/>
      <c r="FK337" s="5"/>
      <c r="FL337" s="5"/>
      <c r="FM337" s="5"/>
      <c r="FN337" s="5"/>
      <c r="FO337" s="5"/>
      <c r="FP337" s="5"/>
      <c r="FQ337" s="5"/>
      <c r="FR337" s="5"/>
      <c r="FS337" s="5"/>
      <c r="FT337" s="5"/>
      <c r="FU337" s="5"/>
      <c r="FV337" s="5"/>
      <c r="FW337" s="5"/>
      <c r="FX337" s="5"/>
      <c r="FY337" s="5"/>
      <c r="FZ337" s="5"/>
      <c r="GA337" s="5"/>
      <c r="GB337" s="5"/>
      <c r="GC337" s="5"/>
      <c r="GD337" s="5"/>
      <c r="GE337" s="5"/>
      <c r="GF337" s="5"/>
      <c r="GG337" s="5"/>
      <c r="GH337" s="5"/>
      <c r="GI337" s="5"/>
      <c r="GJ337" s="5"/>
      <c r="GK337" s="5"/>
      <c r="GL337" s="5"/>
      <c r="GM337" s="5"/>
      <c r="GN337" s="5"/>
      <c r="GO337" s="5"/>
      <c r="GP337" s="5"/>
      <c r="GQ337" s="5"/>
      <c r="GR337" s="5"/>
      <c r="GS337" s="5"/>
      <c r="GT337" s="5"/>
      <c r="GU337" s="5"/>
      <c r="GV337" s="5"/>
      <c r="GW337" s="5"/>
      <c r="GX337" s="5"/>
      <c r="GY337" s="5"/>
      <c r="GZ337" s="5"/>
      <c r="HA337" s="5"/>
      <c r="HB337" s="5"/>
      <c r="HC337" s="5"/>
      <c r="HD337" s="5"/>
      <c r="HE337" s="5"/>
      <c r="HF337" s="5"/>
      <c r="HG337" s="5"/>
      <c r="HH337" s="5"/>
      <c r="HI337" s="5"/>
      <c r="HJ337" s="5"/>
      <c r="HK337" s="5"/>
      <c r="HL337" s="5"/>
      <c r="HM337" s="5"/>
      <c r="HN337" s="5"/>
      <c r="HO337" s="5"/>
      <c r="HP337" s="5"/>
      <c r="HQ337" s="5"/>
      <c r="HR337" s="5"/>
      <c r="HS337" s="5"/>
    </row>
    <row r="338" spans="1:227" s="6" customFormat="1">
      <c r="A338" s="85"/>
      <c r="B338" s="80"/>
      <c r="C338" s="75">
        <v>2026</v>
      </c>
      <c r="D338" s="16">
        <f>SUM(E338:I338)</f>
        <v>20611.800000000003</v>
      </c>
      <c r="E338" s="16">
        <f t="shared" ref="E338:I338" si="144">E346+E361</f>
        <v>0</v>
      </c>
      <c r="F338" s="16">
        <f t="shared" si="144"/>
        <v>0</v>
      </c>
      <c r="G338" s="16">
        <f t="shared" si="144"/>
        <v>6061.1</v>
      </c>
      <c r="H338" s="16">
        <f t="shared" si="144"/>
        <v>14550.7</v>
      </c>
      <c r="I338" s="16">
        <f t="shared" si="144"/>
        <v>0</v>
      </c>
      <c r="J338" s="40"/>
      <c r="K338" s="40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  <c r="DY338" s="5"/>
      <c r="DZ338" s="5"/>
      <c r="EA338" s="5"/>
      <c r="EB338" s="5"/>
      <c r="EC338" s="5"/>
      <c r="ED338" s="5"/>
      <c r="EE338" s="5"/>
      <c r="EF338" s="5"/>
      <c r="EG338" s="5"/>
      <c r="EH338" s="5"/>
      <c r="EI338" s="5"/>
      <c r="EJ338" s="5"/>
      <c r="EK338" s="5"/>
      <c r="EL338" s="5"/>
      <c r="EM338" s="5"/>
      <c r="EN338" s="5"/>
      <c r="EO338" s="5"/>
      <c r="EP338" s="5"/>
      <c r="EQ338" s="5"/>
      <c r="ER338" s="5"/>
      <c r="ES338" s="5"/>
      <c r="ET338" s="5"/>
      <c r="EU338" s="5"/>
      <c r="EV338" s="5"/>
      <c r="EW338" s="5"/>
      <c r="EX338" s="5"/>
      <c r="EY338" s="5"/>
      <c r="EZ338" s="5"/>
      <c r="FA338" s="5"/>
      <c r="FB338" s="5"/>
      <c r="FC338" s="5"/>
      <c r="FD338" s="5"/>
      <c r="FE338" s="5"/>
      <c r="FF338" s="5"/>
      <c r="FG338" s="5"/>
      <c r="FH338" s="5"/>
      <c r="FI338" s="5"/>
      <c r="FJ338" s="5"/>
      <c r="FK338" s="5"/>
      <c r="FL338" s="5"/>
      <c r="FM338" s="5"/>
      <c r="FN338" s="5"/>
      <c r="FO338" s="5"/>
      <c r="FP338" s="5"/>
      <c r="FQ338" s="5"/>
      <c r="FR338" s="5"/>
      <c r="FS338" s="5"/>
      <c r="FT338" s="5"/>
      <c r="FU338" s="5"/>
      <c r="FV338" s="5"/>
      <c r="FW338" s="5"/>
      <c r="FX338" s="5"/>
      <c r="FY338" s="5"/>
      <c r="FZ338" s="5"/>
      <c r="GA338" s="5"/>
      <c r="GB338" s="5"/>
      <c r="GC338" s="5"/>
      <c r="GD338" s="5"/>
      <c r="GE338" s="5"/>
      <c r="GF338" s="5"/>
      <c r="GG338" s="5"/>
      <c r="GH338" s="5"/>
      <c r="GI338" s="5"/>
      <c r="GJ338" s="5"/>
      <c r="GK338" s="5"/>
      <c r="GL338" s="5"/>
      <c r="GM338" s="5"/>
      <c r="GN338" s="5"/>
      <c r="GO338" s="5"/>
      <c r="GP338" s="5"/>
      <c r="GQ338" s="5"/>
      <c r="GR338" s="5"/>
      <c r="GS338" s="5"/>
      <c r="GT338" s="5"/>
      <c r="GU338" s="5"/>
      <c r="GV338" s="5"/>
      <c r="GW338" s="5"/>
      <c r="GX338" s="5"/>
      <c r="GY338" s="5"/>
      <c r="GZ338" s="5"/>
      <c r="HA338" s="5"/>
      <c r="HB338" s="5"/>
      <c r="HC338" s="5"/>
      <c r="HD338" s="5"/>
      <c r="HE338" s="5"/>
      <c r="HF338" s="5"/>
      <c r="HG338" s="5"/>
      <c r="HH338" s="5"/>
      <c r="HI338" s="5"/>
      <c r="HJ338" s="5"/>
      <c r="HK338" s="5"/>
      <c r="HL338" s="5"/>
      <c r="HM338" s="5"/>
      <c r="HN338" s="5"/>
      <c r="HO338" s="5"/>
      <c r="HP338" s="5"/>
      <c r="HQ338" s="5"/>
      <c r="HR338" s="5"/>
      <c r="HS338" s="5"/>
    </row>
    <row r="339" spans="1:227" s="6" customFormat="1">
      <c r="A339" s="85"/>
      <c r="B339" s="80"/>
      <c r="C339" s="75">
        <v>2027</v>
      </c>
      <c r="D339" s="16">
        <f>SUM(E339:I339)</f>
        <v>8308</v>
      </c>
      <c r="E339" s="16">
        <f t="shared" ref="E339:H339" si="145">E347+E354</f>
        <v>0</v>
      </c>
      <c r="F339" s="16">
        <f t="shared" si="145"/>
        <v>0</v>
      </c>
      <c r="G339" s="16">
        <f t="shared" si="145"/>
        <v>0</v>
      </c>
      <c r="H339" s="16">
        <f t="shared" si="145"/>
        <v>8308</v>
      </c>
      <c r="I339" s="16">
        <f>I347+I354</f>
        <v>0</v>
      </c>
      <c r="J339" s="40"/>
      <c r="K339" s="40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  <c r="DY339" s="5"/>
      <c r="DZ339" s="5"/>
      <c r="EA339" s="5"/>
      <c r="EB339" s="5"/>
      <c r="EC339" s="5"/>
      <c r="ED339" s="5"/>
      <c r="EE339" s="5"/>
      <c r="EF339" s="5"/>
      <c r="EG339" s="5"/>
      <c r="EH339" s="5"/>
      <c r="EI339" s="5"/>
      <c r="EJ339" s="5"/>
      <c r="EK339" s="5"/>
      <c r="EL339" s="5"/>
      <c r="EM339" s="5"/>
      <c r="EN339" s="5"/>
      <c r="EO339" s="5"/>
      <c r="EP339" s="5"/>
      <c r="EQ339" s="5"/>
      <c r="ER339" s="5"/>
      <c r="ES339" s="5"/>
      <c r="ET339" s="5"/>
      <c r="EU339" s="5"/>
      <c r="EV339" s="5"/>
      <c r="EW339" s="5"/>
      <c r="EX339" s="5"/>
      <c r="EY339" s="5"/>
      <c r="EZ339" s="5"/>
      <c r="FA339" s="5"/>
      <c r="FB339" s="5"/>
      <c r="FC339" s="5"/>
      <c r="FD339" s="5"/>
      <c r="FE339" s="5"/>
      <c r="FF339" s="5"/>
      <c r="FG339" s="5"/>
      <c r="FH339" s="5"/>
      <c r="FI339" s="5"/>
      <c r="FJ339" s="5"/>
      <c r="FK339" s="5"/>
      <c r="FL339" s="5"/>
      <c r="FM339" s="5"/>
      <c r="FN339" s="5"/>
      <c r="FO339" s="5"/>
      <c r="FP339" s="5"/>
      <c r="FQ339" s="5"/>
      <c r="FR339" s="5"/>
      <c r="FS339" s="5"/>
      <c r="FT339" s="5"/>
      <c r="FU339" s="5"/>
      <c r="FV339" s="5"/>
      <c r="FW339" s="5"/>
      <c r="FX339" s="5"/>
      <c r="FY339" s="5"/>
      <c r="FZ339" s="5"/>
      <c r="GA339" s="5"/>
      <c r="GB339" s="5"/>
      <c r="GC339" s="5"/>
      <c r="GD339" s="5"/>
      <c r="GE339" s="5"/>
      <c r="GF339" s="5"/>
      <c r="GG339" s="5"/>
      <c r="GH339" s="5"/>
      <c r="GI339" s="5"/>
      <c r="GJ339" s="5"/>
      <c r="GK339" s="5"/>
      <c r="GL339" s="5"/>
      <c r="GM339" s="5"/>
      <c r="GN339" s="5"/>
      <c r="GO339" s="5"/>
      <c r="GP339" s="5"/>
      <c r="GQ339" s="5"/>
      <c r="GR339" s="5"/>
      <c r="GS339" s="5"/>
      <c r="GT339" s="5"/>
      <c r="GU339" s="5"/>
      <c r="GV339" s="5"/>
      <c r="GW339" s="5"/>
      <c r="GX339" s="5"/>
      <c r="GY339" s="5"/>
      <c r="GZ339" s="5"/>
      <c r="HA339" s="5"/>
      <c r="HB339" s="5"/>
      <c r="HC339" s="5"/>
      <c r="HD339" s="5"/>
      <c r="HE339" s="5"/>
      <c r="HF339" s="5"/>
      <c r="HG339" s="5"/>
      <c r="HH339" s="5"/>
      <c r="HI339" s="5"/>
      <c r="HJ339" s="5"/>
      <c r="HK339" s="5"/>
      <c r="HL339" s="5"/>
      <c r="HM339" s="5"/>
      <c r="HN339" s="5"/>
      <c r="HO339" s="5"/>
      <c r="HP339" s="5"/>
      <c r="HQ339" s="5"/>
      <c r="HR339" s="5"/>
      <c r="HS339" s="5"/>
    </row>
    <row r="340" spans="1:227" s="6" customFormat="1">
      <c r="A340" s="85"/>
      <c r="B340" s="80"/>
      <c r="C340" s="75">
        <v>2028</v>
      </c>
      <c r="D340" s="16">
        <f t="shared" ref="D340:H340" si="146">D348</f>
        <v>5307.2</v>
      </c>
      <c r="E340" s="16">
        <f t="shared" si="146"/>
        <v>0</v>
      </c>
      <c r="F340" s="16">
        <f t="shared" si="146"/>
        <v>0</v>
      </c>
      <c r="G340" s="16">
        <f t="shared" si="146"/>
        <v>0</v>
      </c>
      <c r="H340" s="16">
        <f t="shared" si="146"/>
        <v>5307.2</v>
      </c>
      <c r="I340" s="16">
        <f>I348</f>
        <v>0</v>
      </c>
      <c r="J340" s="40"/>
      <c r="K340" s="40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  <c r="DY340" s="5"/>
      <c r="DZ340" s="5"/>
      <c r="EA340" s="5"/>
      <c r="EB340" s="5"/>
      <c r="EC340" s="5"/>
      <c r="ED340" s="5"/>
      <c r="EE340" s="5"/>
      <c r="EF340" s="5"/>
      <c r="EG340" s="5"/>
      <c r="EH340" s="5"/>
      <c r="EI340" s="5"/>
      <c r="EJ340" s="5"/>
      <c r="EK340" s="5"/>
      <c r="EL340" s="5"/>
      <c r="EM340" s="5"/>
      <c r="EN340" s="5"/>
      <c r="EO340" s="5"/>
      <c r="EP340" s="5"/>
      <c r="EQ340" s="5"/>
      <c r="ER340" s="5"/>
      <c r="ES340" s="5"/>
      <c r="ET340" s="5"/>
      <c r="EU340" s="5"/>
      <c r="EV340" s="5"/>
      <c r="EW340" s="5"/>
      <c r="EX340" s="5"/>
      <c r="EY340" s="5"/>
      <c r="EZ340" s="5"/>
      <c r="FA340" s="5"/>
      <c r="FB340" s="5"/>
      <c r="FC340" s="5"/>
      <c r="FD340" s="5"/>
      <c r="FE340" s="5"/>
      <c r="FF340" s="5"/>
      <c r="FG340" s="5"/>
      <c r="FH340" s="5"/>
      <c r="FI340" s="5"/>
      <c r="FJ340" s="5"/>
      <c r="FK340" s="5"/>
      <c r="FL340" s="5"/>
      <c r="FM340" s="5"/>
      <c r="FN340" s="5"/>
      <c r="FO340" s="5"/>
      <c r="FP340" s="5"/>
      <c r="FQ340" s="5"/>
      <c r="FR340" s="5"/>
      <c r="FS340" s="5"/>
      <c r="FT340" s="5"/>
      <c r="FU340" s="5"/>
      <c r="FV340" s="5"/>
      <c r="FW340" s="5"/>
      <c r="FX340" s="5"/>
      <c r="FY340" s="5"/>
      <c r="FZ340" s="5"/>
      <c r="GA340" s="5"/>
      <c r="GB340" s="5"/>
      <c r="GC340" s="5"/>
      <c r="GD340" s="5"/>
      <c r="GE340" s="5"/>
      <c r="GF340" s="5"/>
      <c r="GG340" s="5"/>
      <c r="GH340" s="5"/>
      <c r="GI340" s="5"/>
      <c r="GJ340" s="5"/>
      <c r="GK340" s="5"/>
      <c r="GL340" s="5"/>
      <c r="GM340" s="5"/>
      <c r="GN340" s="5"/>
      <c r="GO340" s="5"/>
      <c r="GP340" s="5"/>
      <c r="GQ340" s="5"/>
      <c r="GR340" s="5"/>
      <c r="GS340" s="5"/>
      <c r="GT340" s="5"/>
      <c r="GU340" s="5"/>
      <c r="GV340" s="5"/>
      <c r="GW340" s="5"/>
      <c r="GX340" s="5"/>
      <c r="GY340" s="5"/>
      <c r="GZ340" s="5"/>
      <c r="HA340" s="5"/>
      <c r="HB340" s="5"/>
      <c r="HC340" s="5"/>
      <c r="HD340" s="5"/>
      <c r="HE340" s="5"/>
      <c r="HF340" s="5"/>
      <c r="HG340" s="5"/>
      <c r="HH340" s="5"/>
      <c r="HI340" s="5"/>
      <c r="HJ340" s="5"/>
      <c r="HK340" s="5"/>
      <c r="HL340" s="5"/>
      <c r="HM340" s="5"/>
      <c r="HN340" s="5"/>
      <c r="HO340" s="5"/>
      <c r="HP340" s="5"/>
      <c r="HQ340" s="5"/>
      <c r="HR340" s="5"/>
      <c r="HS340" s="5"/>
    </row>
    <row r="341" spans="1:227" s="6" customFormat="1">
      <c r="A341" s="85"/>
      <c r="B341" s="80"/>
      <c r="C341" s="75" t="s">
        <v>16</v>
      </c>
      <c r="D341" s="23">
        <f t="shared" ref="D341:H341" si="147">SUM(D334:D340)</f>
        <v>106706.7</v>
      </c>
      <c r="E341" s="23">
        <f t="shared" si="147"/>
        <v>0</v>
      </c>
      <c r="F341" s="23">
        <f t="shared" si="147"/>
        <v>0</v>
      </c>
      <c r="G341" s="23">
        <f t="shared" si="147"/>
        <v>46132.6</v>
      </c>
      <c r="H341" s="23">
        <f t="shared" si="147"/>
        <v>60574.099999999991</v>
      </c>
      <c r="I341" s="23">
        <f>SUM(I334:I340)</f>
        <v>0</v>
      </c>
      <c r="J341" s="40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  <c r="DY341" s="5"/>
      <c r="DZ341" s="5"/>
      <c r="EA341" s="5"/>
      <c r="EB341" s="5"/>
      <c r="EC341" s="5"/>
      <c r="ED341" s="5"/>
      <c r="EE341" s="5"/>
      <c r="EF341" s="5"/>
      <c r="EG341" s="5"/>
      <c r="EH341" s="5"/>
      <c r="EI341" s="5"/>
      <c r="EJ341" s="5"/>
      <c r="EK341" s="5"/>
      <c r="EL341" s="5"/>
      <c r="EM341" s="5"/>
      <c r="EN341" s="5"/>
      <c r="EO341" s="5"/>
      <c r="EP341" s="5"/>
      <c r="EQ341" s="5"/>
      <c r="ER341" s="5"/>
      <c r="ES341" s="5"/>
      <c r="ET341" s="5"/>
      <c r="EU341" s="5"/>
      <c r="EV341" s="5"/>
      <c r="EW341" s="5"/>
      <c r="EX341" s="5"/>
      <c r="EY341" s="5"/>
      <c r="EZ341" s="5"/>
      <c r="FA341" s="5"/>
      <c r="FB341" s="5"/>
      <c r="FC341" s="5"/>
      <c r="FD341" s="5"/>
      <c r="FE341" s="5"/>
      <c r="FF341" s="5"/>
      <c r="FG341" s="5"/>
      <c r="FH341" s="5"/>
      <c r="FI341" s="5"/>
      <c r="FJ341" s="5"/>
      <c r="FK341" s="5"/>
      <c r="FL341" s="5"/>
      <c r="FM341" s="5"/>
      <c r="FN341" s="5"/>
      <c r="FO341" s="5"/>
      <c r="FP341" s="5"/>
      <c r="FQ341" s="5"/>
      <c r="FR341" s="5"/>
      <c r="FS341" s="5"/>
      <c r="FT341" s="5"/>
      <c r="FU341" s="5"/>
      <c r="FV341" s="5"/>
      <c r="FW341" s="5"/>
      <c r="FX341" s="5"/>
      <c r="FY341" s="5"/>
      <c r="FZ341" s="5"/>
      <c r="GA341" s="5"/>
      <c r="GB341" s="5"/>
      <c r="GC341" s="5"/>
      <c r="GD341" s="5"/>
      <c r="GE341" s="5"/>
      <c r="GF341" s="5"/>
      <c r="GG341" s="5"/>
      <c r="GH341" s="5"/>
      <c r="GI341" s="5"/>
      <c r="GJ341" s="5"/>
      <c r="GK341" s="5"/>
      <c r="GL341" s="5"/>
      <c r="GM341" s="5"/>
      <c r="GN341" s="5"/>
      <c r="GO341" s="5"/>
      <c r="GP341" s="5"/>
      <c r="GQ341" s="5"/>
      <c r="GR341" s="5"/>
      <c r="GS341" s="5"/>
      <c r="GT341" s="5"/>
      <c r="GU341" s="5"/>
      <c r="GV341" s="5"/>
      <c r="GW341" s="5"/>
      <c r="GX341" s="5"/>
      <c r="GY341" s="5"/>
      <c r="GZ341" s="5"/>
      <c r="HA341" s="5"/>
      <c r="HB341" s="5"/>
      <c r="HC341" s="5"/>
      <c r="HD341" s="5"/>
      <c r="HE341" s="5"/>
      <c r="HF341" s="5"/>
      <c r="HG341" s="5"/>
      <c r="HH341" s="5"/>
      <c r="HI341" s="5"/>
      <c r="HJ341" s="5"/>
      <c r="HK341" s="5"/>
      <c r="HL341" s="5"/>
      <c r="HM341" s="5"/>
      <c r="HN341" s="5"/>
      <c r="HO341" s="5"/>
      <c r="HP341" s="5"/>
      <c r="HQ341" s="5"/>
      <c r="HR341" s="5"/>
      <c r="HS341" s="5"/>
    </row>
    <row r="342" spans="1:227" s="6" customFormat="1" ht="18.75" customHeight="1">
      <c r="A342" s="81" t="s">
        <v>48</v>
      </c>
      <c r="B342" s="83"/>
      <c r="C342" s="74">
        <v>2022</v>
      </c>
      <c r="D342" s="22">
        <f t="shared" ref="D342:D347" si="148">SUM(E342:I342)</f>
        <v>8188.1</v>
      </c>
      <c r="E342" s="15">
        <v>0</v>
      </c>
      <c r="F342" s="15">
        <v>0</v>
      </c>
      <c r="G342" s="15">
        <v>0</v>
      </c>
      <c r="H342" s="15">
        <v>8188.1</v>
      </c>
      <c r="I342" s="15">
        <v>0</v>
      </c>
      <c r="J342" s="42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  <c r="DY342" s="5"/>
      <c r="DZ342" s="5"/>
      <c r="EA342" s="5"/>
      <c r="EB342" s="5"/>
      <c r="EC342" s="5"/>
      <c r="ED342" s="5"/>
      <c r="EE342" s="5"/>
      <c r="EF342" s="5"/>
      <c r="EG342" s="5"/>
      <c r="EH342" s="5"/>
      <c r="EI342" s="5"/>
      <c r="EJ342" s="5"/>
      <c r="EK342" s="5"/>
      <c r="EL342" s="5"/>
      <c r="EM342" s="5"/>
      <c r="EN342" s="5"/>
      <c r="EO342" s="5"/>
      <c r="EP342" s="5"/>
      <c r="EQ342" s="5"/>
      <c r="ER342" s="5"/>
      <c r="ES342" s="5"/>
      <c r="ET342" s="5"/>
      <c r="EU342" s="5"/>
      <c r="EV342" s="5"/>
      <c r="EW342" s="5"/>
      <c r="EX342" s="5"/>
      <c r="EY342" s="5"/>
      <c r="EZ342" s="5"/>
      <c r="FA342" s="5"/>
      <c r="FB342" s="5"/>
      <c r="FC342" s="5"/>
      <c r="FD342" s="5"/>
      <c r="FE342" s="5"/>
      <c r="FF342" s="5"/>
      <c r="FG342" s="5"/>
      <c r="FH342" s="5"/>
      <c r="FI342" s="5"/>
      <c r="FJ342" s="5"/>
      <c r="FK342" s="5"/>
      <c r="FL342" s="5"/>
      <c r="FM342" s="5"/>
      <c r="FN342" s="5"/>
      <c r="FO342" s="5"/>
      <c r="FP342" s="5"/>
      <c r="FQ342" s="5"/>
      <c r="FR342" s="5"/>
      <c r="FS342" s="5"/>
      <c r="FT342" s="5"/>
      <c r="FU342" s="5"/>
      <c r="FV342" s="5"/>
      <c r="FW342" s="5"/>
      <c r="FX342" s="5"/>
      <c r="FY342" s="5"/>
      <c r="FZ342" s="5"/>
      <c r="GA342" s="5"/>
      <c r="GB342" s="5"/>
      <c r="GC342" s="5"/>
      <c r="GD342" s="5"/>
      <c r="GE342" s="5"/>
      <c r="GF342" s="5"/>
      <c r="GG342" s="5"/>
      <c r="GH342" s="5"/>
      <c r="GI342" s="5"/>
      <c r="GJ342" s="5"/>
      <c r="GK342" s="5"/>
      <c r="GL342" s="5"/>
      <c r="GM342" s="5"/>
      <c r="GN342" s="5"/>
      <c r="GO342" s="5"/>
      <c r="GP342" s="5"/>
      <c r="GQ342" s="5"/>
      <c r="GR342" s="5"/>
      <c r="GS342" s="5"/>
      <c r="GT342" s="5"/>
      <c r="GU342" s="5"/>
      <c r="GV342" s="5"/>
      <c r="GW342" s="5"/>
      <c r="GX342" s="5"/>
      <c r="GY342" s="5"/>
      <c r="GZ342" s="5"/>
      <c r="HA342" s="5"/>
      <c r="HB342" s="5"/>
      <c r="HC342" s="5"/>
      <c r="HD342" s="5"/>
      <c r="HE342" s="5"/>
      <c r="HF342" s="5"/>
      <c r="HG342" s="5"/>
      <c r="HH342" s="5"/>
      <c r="HI342" s="5"/>
      <c r="HJ342" s="5"/>
      <c r="HK342" s="5"/>
      <c r="HL342" s="5"/>
      <c r="HM342" s="5"/>
      <c r="HN342" s="5"/>
      <c r="HO342" s="5"/>
      <c r="HP342" s="5"/>
      <c r="HQ342" s="5"/>
      <c r="HR342" s="5"/>
      <c r="HS342" s="5"/>
    </row>
    <row r="343" spans="1:227" s="6" customFormat="1">
      <c r="A343" s="84"/>
      <c r="B343" s="83"/>
      <c r="C343" s="74">
        <v>2023</v>
      </c>
      <c r="D343" s="22">
        <f t="shared" si="148"/>
        <v>7833.4</v>
      </c>
      <c r="E343" s="15">
        <v>0</v>
      </c>
      <c r="F343" s="15">
        <v>0</v>
      </c>
      <c r="G343" s="15">
        <v>0</v>
      </c>
      <c r="H343" s="15">
        <v>7833.4</v>
      </c>
      <c r="I343" s="15">
        <v>0</v>
      </c>
      <c r="J343" s="42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  <c r="DY343" s="5"/>
      <c r="DZ343" s="5"/>
      <c r="EA343" s="5"/>
      <c r="EB343" s="5"/>
      <c r="EC343" s="5"/>
      <c r="ED343" s="5"/>
      <c r="EE343" s="5"/>
      <c r="EF343" s="5"/>
      <c r="EG343" s="5"/>
      <c r="EH343" s="5"/>
      <c r="EI343" s="5"/>
      <c r="EJ343" s="5"/>
      <c r="EK343" s="5"/>
      <c r="EL343" s="5"/>
      <c r="EM343" s="5"/>
      <c r="EN343" s="5"/>
      <c r="EO343" s="5"/>
      <c r="EP343" s="5"/>
      <c r="EQ343" s="5"/>
      <c r="ER343" s="5"/>
      <c r="ES343" s="5"/>
      <c r="ET343" s="5"/>
      <c r="EU343" s="5"/>
      <c r="EV343" s="5"/>
      <c r="EW343" s="5"/>
      <c r="EX343" s="5"/>
      <c r="EY343" s="5"/>
      <c r="EZ343" s="5"/>
      <c r="FA343" s="5"/>
      <c r="FB343" s="5"/>
      <c r="FC343" s="5"/>
      <c r="FD343" s="5"/>
      <c r="FE343" s="5"/>
      <c r="FF343" s="5"/>
      <c r="FG343" s="5"/>
      <c r="FH343" s="5"/>
      <c r="FI343" s="5"/>
      <c r="FJ343" s="5"/>
      <c r="FK343" s="5"/>
      <c r="FL343" s="5"/>
      <c r="FM343" s="5"/>
      <c r="FN343" s="5"/>
      <c r="FO343" s="5"/>
      <c r="FP343" s="5"/>
      <c r="FQ343" s="5"/>
      <c r="FR343" s="5"/>
      <c r="FS343" s="5"/>
      <c r="FT343" s="5"/>
      <c r="FU343" s="5"/>
      <c r="FV343" s="5"/>
      <c r="FW343" s="5"/>
      <c r="FX343" s="5"/>
      <c r="FY343" s="5"/>
      <c r="FZ343" s="5"/>
      <c r="GA343" s="5"/>
      <c r="GB343" s="5"/>
      <c r="GC343" s="5"/>
      <c r="GD343" s="5"/>
      <c r="GE343" s="5"/>
      <c r="GF343" s="5"/>
      <c r="GG343" s="5"/>
      <c r="GH343" s="5"/>
      <c r="GI343" s="5"/>
      <c r="GJ343" s="5"/>
      <c r="GK343" s="5"/>
      <c r="GL343" s="5"/>
      <c r="GM343" s="5"/>
      <c r="GN343" s="5"/>
      <c r="GO343" s="5"/>
      <c r="GP343" s="5"/>
      <c r="GQ343" s="5"/>
      <c r="GR343" s="5"/>
      <c r="GS343" s="5"/>
      <c r="GT343" s="5"/>
      <c r="GU343" s="5"/>
      <c r="GV343" s="5"/>
      <c r="GW343" s="5"/>
      <c r="GX343" s="5"/>
      <c r="GY343" s="5"/>
      <c r="GZ343" s="5"/>
      <c r="HA343" s="5"/>
      <c r="HB343" s="5"/>
      <c r="HC343" s="5"/>
      <c r="HD343" s="5"/>
      <c r="HE343" s="5"/>
      <c r="HF343" s="5"/>
      <c r="HG343" s="5"/>
      <c r="HH343" s="5"/>
      <c r="HI343" s="5"/>
      <c r="HJ343" s="5"/>
      <c r="HK343" s="5"/>
      <c r="HL343" s="5"/>
      <c r="HM343" s="5"/>
      <c r="HN343" s="5"/>
      <c r="HO343" s="5"/>
      <c r="HP343" s="5"/>
      <c r="HQ343" s="5"/>
      <c r="HR343" s="5"/>
      <c r="HS343" s="5"/>
    </row>
    <row r="344" spans="1:227" s="6" customFormat="1">
      <c r="A344" s="84"/>
      <c r="B344" s="83"/>
      <c r="C344" s="74">
        <v>2024</v>
      </c>
      <c r="D344" s="22">
        <f t="shared" si="148"/>
        <v>5000</v>
      </c>
      <c r="E344" s="15">
        <v>0</v>
      </c>
      <c r="F344" s="15">
        <v>0</v>
      </c>
      <c r="G344" s="15">
        <v>0</v>
      </c>
      <c r="H344" s="15">
        <v>5000</v>
      </c>
      <c r="I344" s="15">
        <v>0</v>
      </c>
      <c r="J344" s="42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  <c r="DY344" s="5"/>
      <c r="DZ344" s="5"/>
      <c r="EA344" s="5"/>
      <c r="EB344" s="5"/>
      <c r="EC344" s="5"/>
      <c r="ED344" s="5"/>
      <c r="EE344" s="5"/>
      <c r="EF344" s="5"/>
      <c r="EG344" s="5"/>
      <c r="EH344" s="5"/>
      <c r="EI344" s="5"/>
      <c r="EJ344" s="5"/>
      <c r="EK344" s="5"/>
      <c r="EL344" s="5"/>
      <c r="EM344" s="5"/>
      <c r="EN344" s="5"/>
      <c r="EO344" s="5"/>
      <c r="EP344" s="5"/>
      <c r="EQ344" s="5"/>
      <c r="ER344" s="5"/>
      <c r="ES344" s="5"/>
      <c r="ET344" s="5"/>
      <c r="EU344" s="5"/>
      <c r="EV344" s="5"/>
      <c r="EW344" s="5"/>
      <c r="EX344" s="5"/>
      <c r="EY344" s="5"/>
      <c r="EZ344" s="5"/>
      <c r="FA344" s="5"/>
      <c r="FB344" s="5"/>
      <c r="FC344" s="5"/>
      <c r="FD344" s="5"/>
      <c r="FE344" s="5"/>
      <c r="FF344" s="5"/>
      <c r="FG344" s="5"/>
      <c r="FH344" s="5"/>
      <c r="FI344" s="5"/>
      <c r="FJ344" s="5"/>
      <c r="FK344" s="5"/>
      <c r="FL344" s="5"/>
      <c r="FM344" s="5"/>
      <c r="FN344" s="5"/>
      <c r="FO344" s="5"/>
      <c r="FP344" s="5"/>
      <c r="FQ344" s="5"/>
      <c r="FR344" s="5"/>
      <c r="FS344" s="5"/>
      <c r="FT344" s="5"/>
      <c r="FU344" s="5"/>
      <c r="FV344" s="5"/>
      <c r="FW344" s="5"/>
      <c r="FX344" s="5"/>
      <c r="FY344" s="5"/>
      <c r="FZ344" s="5"/>
      <c r="GA344" s="5"/>
      <c r="GB344" s="5"/>
      <c r="GC344" s="5"/>
      <c r="GD344" s="5"/>
      <c r="GE344" s="5"/>
      <c r="GF344" s="5"/>
      <c r="GG344" s="5"/>
      <c r="GH344" s="5"/>
      <c r="GI344" s="5"/>
      <c r="GJ344" s="5"/>
      <c r="GK344" s="5"/>
      <c r="GL344" s="5"/>
      <c r="GM344" s="5"/>
      <c r="GN344" s="5"/>
      <c r="GO344" s="5"/>
      <c r="GP344" s="5"/>
      <c r="GQ344" s="5"/>
      <c r="GR344" s="5"/>
      <c r="GS344" s="5"/>
      <c r="GT344" s="5"/>
      <c r="GU344" s="5"/>
      <c r="GV344" s="5"/>
      <c r="GW344" s="5"/>
      <c r="GX344" s="5"/>
      <c r="GY344" s="5"/>
      <c r="GZ344" s="5"/>
      <c r="HA344" s="5"/>
      <c r="HB344" s="5"/>
      <c r="HC344" s="5"/>
      <c r="HD344" s="5"/>
      <c r="HE344" s="5"/>
      <c r="HF344" s="5"/>
      <c r="HG344" s="5"/>
      <c r="HH344" s="5"/>
      <c r="HI344" s="5"/>
      <c r="HJ344" s="5"/>
      <c r="HK344" s="5"/>
      <c r="HL344" s="5"/>
      <c r="HM344" s="5"/>
      <c r="HN344" s="5"/>
      <c r="HO344" s="5"/>
      <c r="HP344" s="5"/>
      <c r="HQ344" s="5"/>
      <c r="HR344" s="5"/>
      <c r="HS344" s="5"/>
    </row>
    <row r="345" spans="1:227" s="6" customFormat="1">
      <c r="A345" s="84"/>
      <c r="B345" s="83"/>
      <c r="C345" s="74">
        <v>2025</v>
      </c>
      <c r="D345" s="22">
        <f t="shared" si="148"/>
        <v>5307.2</v>
      </c>
      <c r="E345" s="15">
        <v>0</v>
      </c>
      <c r="F345" s="15">
        <v>0</v>
      </c>
      <c r="G345" s="15">
        <v>0</v>
      </c>
      <c r="H345" s="15">
        <f>4903+404.2</f>
        <v>5307.2</v>
      </c>
      <c r="I345" s="15">
        <v>0</v>
      </c>
      <c r="J345" s="42"/>
      <c r="K345" s="42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  <c r="DY345" s="5"/>
      <c r="DZ345" s="5"/>
      <c r="EA345" s="5"/>
      <c r="EB345" s="5"/>
      <c r="EC345" s="5"/>
      <c r="ED345" s="5"/>
      <c r="EE345" s="5"/>
      <c r="EF345" s="5"/>
      <c r="EG345" s="5"/>
      <c r="EH345" s="5"/>
      <c r="EI345" s="5"/>
      <c r="EJ345" s="5"/>
      <c r="EK345" s="5"/>
      <c r="EL345" s="5"/>
      <c r="EM345" s="5"/>
      <c r="EN345" s="5"/>
      <c r="EO345" s="5"/>
      <c r="EP345" s="5"/>
      <c r="EQ345" s="5"/>
      <c r="ER345" s="5"/>
      <c r="ES345" s="5"/>
      <c r="ET345" s="5"/>
      <c r="EU345" s="5"/>
      <c r="EV345" s="5"/>
      <c r="EW345" s="5"/>
      <c r="EX345" s="5"/>
      <c r="EY345" s="5"/>
      <c r="EZ345" s="5"/>
      <c r="FA345" s="5"/>
      <c r="FB345" s="5"/>
      <c r="FC345" s="5"/>
      <c r="FD345" s="5"/>
      <c r="FE345" s="5"/>
      <c r="FF345" s="5"/>
      <c r="FG345" s="5"/>
      <c r="FH345" s="5"/>
      <c r="FI345" s="5"/>
      <c r="FJ345" s="5"/>
      <c r="FK345" s="5"/>
      <c r="FL345" s="5"/>
      <c r="FM345" s="5"/>
      <c r="FN345" s="5"/>
      <c r="FO345" s="5"/>
      <c r="FP345" s="5"/>
      <c r="FQ345" s="5"/>
      <c r="FR345" s="5"/>
      <c r="FS345" s="5"/>
      <c r="FT345" s="5"/>
      <c r="FU345" s="5"/>
      <c r="FV345" s="5"/>
      <c r="FW345" s="5"/>
      <c r="FX345" s="5"/>
      <c r="FY345" s="5"/>
      <c r="FZ345" s="5"/>
      <c r="GA345" s="5"/>
      <c r="GB345" s="5"/>
      <c r="GC345" s="5"/>
      <c r="GD345" s="5"/>
      <c r="GE345" s="5"/>
      <c r="GF345" s="5"/>
      <c r="GG345" s="5"/>
      <c r="GH345" s="5"/>
      <c r="GI345" s="5"/>
      <c r="GJ345" s="5"/>
      <c r="GK345" s="5"/>
      <c r="GL345" s="5"/>
      <c r="GM345" s="5"/>
      <c r="GN345" s="5"/>
      <c r="GO345" s="5"/>
      <c r="GP345" s="5"/>
      <c r="GQ345" s="5"/>
      <c r="GR345" s="5"/>
      <c r="GS345" s="5"/>
      <c r="GT345" s="5"/>
      <c r="GU345" s="5"/>
      <c r="GV345" s="5"/>
      <c r="GW345" s="5"/>
      <c r="GX345" s="5"/>
      <c r="GY345" s="5"/>
      <c r="GZ345" s="5"/>
      <c r="HA345" s="5"/>
      <c r="HB345" s="5"/>
      <c r="HC345" s="5"/>
      <c r="HD345" s="5"/>
      <c r="HE345" s="5"/>
      <c r="HF345" s="5"/>
      <c r="HG345" s="5"/>
      <c r="HH345" s="5"/>
      <c r="HI345" s="5"/>
      <c r="HJ345" s="5"/>
      <c r="HK345" s="5"/>
      <c r="HL345" s="5"/>
      <c r="HM345" s="5"/>
      <c r="HN345" s="5"/>
      <c r="HO345" s="5"/>
      <c r="HP345" s="5"/>
      <c r="HQ345" s="5"/>
      <c r="HR345" s="5"/>
      <c r="HS345" s="5"/>
    </row>
    <row r="346" spans="1:227" s="6" customFormat="1">
      <c r="A346" s="84"/>
      <c r="B346" s="83"/>
      <c r="C346" s="74">
        <v>2026</v>
      </c>
      <c r="D346" s="22">
        <f t="shared" si="148"/>
        <v>13951.2</v>
      </c>
      <c r="E346" s="15">
        <v>0</v>
      </c>
      <c r="F346" s="15">
        <v>0</v>
      </c>
      <c r="G346" s="15">
        <v>0</v>
      </c>
      <c r="H346" s="15">
        <v>13951.2</v>
      </c>
      <c r="I346" s="15">
        <v>0</v>
      </c>
      <c r="J346" s="42"/>
      <c r="K346" s="42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  <c r="DY346" s="5"/>
      <c r="DZ346" s="5"/>
      <c r="EA346" s="5"/>
      <c r="EB346" s="5"/>
      <c r="EC346" s="5"/>
      <c r="ED346" s="5"/>
      <c r="EE346" s="5"/>
      <c r="EF346" s="5"/>
      <c r="EG346" s="5"/>
      <c r="EH346" s="5"/>
      <c r="EI346" s="5"/>
      <c r="EJ346" s="5"/>
      <c r="EK346" s="5"/>
      <c r="EL346" s="5"/>
      <c r="EM346" s="5"/>
      <c r="EN346" s="5"/>
      <c r="EO346" s="5"/>
      <c r="EP346" s="5"/>
      <c r="EQ346" s="5"/>
      <c r="ER346" s="5"/>
      <c r="ES346" s="5"/>
      <c r="ET346" s="5"/>
      <c r="EU346" s="5"/>
      <c r="EV346" s="5"/>
      <c r="EW346" s="5"/>
      <c r="EX346" s="5"/>
      <c r="EY346" s="5"/>
      <c r="EZ346" s="5"/>
      <c r="FA346" s="5"/>
      <c r="FB346" s="5"/>
      <c r="FC346" s="5"/>
      <c r="FD346" s="5"/>
      <c r="FE346" s="5"/>
      <c r="FF346" s="5"/>
      <c r="FG346" s="5"/>
      <c r="FH346" s="5"/>
      <c r="FI346" s="5"/>
      <c r="FJ346" s="5"/>
      <c r="FK346" s="5"/>
      <c r="FL346" s="5"/>
      <c r="FM346" s="5"/>
      <c r="FN346" s="5"/>
      <c r="FO346" s="5"/>
      <c r="FP346" s="5"/>
      <c r="FQ346" s="5"/>
      <c r="FR346" s="5"/>
      <c r="FS346" s="5"/>
      <c r="FT346" s="5"/>
      <c r="FU346" s="5"/>
      <c r="FV346" s="5"/>
      <c r="FW346" s="5"/>
      <c r="FX346" s="5"/>
      <c r="FY346" s="5"/>
      <c r="FZ346" s="5"/>
      <c r="GA346" s="5"/>
      <c r="GB346" s="5"/>
      <c r="GC346" s="5"/>
      <c r="GD346" s="5"/>
      <c r="GE346" s="5"/>
      <c r="GF346" s="5"/>
      <c r="GG346" s="5"/>
      <c r="GH346" s="5"/>
      <c r="GI346" s="5"/>
      <c r="GJ346" s="5"/>
      <c r="GK346" s="5"/>
      <c r="GL346" s="5"/>
      <c r="GM346" s="5"/>
      <c r="GN346" s="5"/>
      <c r="GO346" s="5"/>
      <c r="GP346" s="5"/>
      <c r="GQ346" s="5"/>
      <c r="GR346" s="5"/>
      <c r="GS346" s="5"/>
      <c r="GT346" s="5"/>
      <c r="GU346" s="5"/>
      <c r="GV346" s="5"/>
      <c r="GW346" s="5"/>
      <c r="GX346" s="5"/>
      <c r="GY346" s="5"/>
      <c r="GZ346" s="5"/>
      <c r="HA346" s="5"/>
      <c r="HB346" s="5"/>
      <c r="HC346" s="5"/>
      <c r="HD346" s="5"/>
      <c r="HE346" s="5"/>
      <c r="HF346" s="5"/>
      <c r="HG346" s="5"/>
      <c r="HH346" s="5"/>
      <c r="HI346" s="5"/>
      <c r="HJ346" s="5"/>
      <c r="HK346" s="5"/>
      <c r="HL346" s="5"/>
      <c r="HM346" s="5"/>
      <c r="HN346" s="5"/>
      <c r="HO346" s="5"/>
      <c r="HP346" s="5"/>
      <c r="HQ346" s="5"/>
      <c r="HR346" s="5"/>
      <c r="HS346" s="5"/>
    </row>
    <row r="347" spans="1:227" s="6" customFormat="1">
      <c r="A347" s="84"/>
      <c r="B347" s="83"/>
      <c r="C347" s="74">
        <v>2027</v>
      </c>
      <c r="D347" s="22">
        <f t="shared" si="148"/>
        <v>5307.2</v>
      </c>
      <c r="E347" s="15">
        <v>0</v>
      </c>
      <c r="F347" s="15">
        <v>0</v>
      </c>
      <c r="G347" s="15">
        <v>0</v>
      </c>
      <c r="H347" s="15">
        <v>5307.2</v>
      </c>
      <c r="I347" s="15">
        <v>0</v>
      </c>
      <c r="J347" s="42"/>
      <c r="K347" s="42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  <c r="DY347" s="5"/>
      <c r="DZ347" s="5"/>
      <c r="EA347" s="5"/>
      <c r="EB347" s="5"/>
      <c r="EC347" s="5"/>
      <c r="ED347" s="5"/>
      <c r="EE347" s="5"/>
      <c r="EF347" s="5"/>
      <c r="EG347" s="5"/>
      <c r="EH347" s="5"/>
      <c r="EI347" s="5"/>
      <c r="EJ347" s="5"/>
      <c r="EK347" s="5"/>
      <c r="EL347" s="5"/>
      <c r="EM347" s="5"/>
      <c r="EN347" s="5"/>
      <c r="EO347" s="5"/>
      <c r="EP347" s="5"/>
      <c r="EQ347" s="5"/>
      <c r="ER347" s="5"/>
      <c r="ES347" s="5"/>
      <c r="ET347" s="5"/>
      <c r="EU347" s="5"/>
      <c r="EV347" s="5"/>
      <c r="EW347" s="5"/>
      <c r="EX347" s="5"/>
      <c r="EY347" s="5"/>
      <c r="EZ347" s="5"/>
      <c r="FA347" s="5"/>
      <c r="FB347" s="5"/>
      <c r="FC347" s="5"/>
      <c r="FD347" s="5"/>
      <c r="FE347" s="5"/>
      <c r="FF347" s="5"/>
      <c r="FG347" s="5"/>
      <c r="FH347" s="5"/>
      <c r="FI347" s="5"/>
      <c r="FJ347" s="5"/>
      <c r="FK347" s="5"/>
      <c r="FL347" s="5"/>
      <c r="FM347" s="5"/>
      <c r="FN347" s="5"/>
      <c r="FO347" s="5"/>
      <c r="FP347" s="5"/>
      <c r="FQ347" s="5"/>
      <c r="FR347" s="5"/>
      <c r="FS347" s="5"/>
      <c r="FT347" s="5"/>
      <c r="FU347" s="5"/>
      <c r="FV347" s="5"/>
      <c r="FW347" s="5"/>
      <c r="FX347" s="5"/>
      <c r="FY347" s="5"/>
      <c r="FZ347" s="5"/>
      <c r="GA347" s="5"/>
      <c r="GB347" s="5"/>
      <c r="GC347" s="5"/>
      <c r="GD347" s="5"/>
      <c r="GE347" s="5"/>
      <c r="GF347" s="5"/>
      <c r="GG347" s="5"/>
      <c r="GH347" s="5"/>
      <c r="GI347" s="5"/>
      <c r="GJ347" s="5"/>
      <c r="GK347" s="5"/>
      <c r="GL347" s="5"/>
      <c r="GM347" s="5"/>
      <c r="GN347" s="5"/>
      <c r="GO347" s="5"/>
      <c r="GP347" s="5"/>
      <c r="GQ347" s="5"/>
      <c r="GR347" s="5"/>
      <c r="GS347" s="5"/>
      <c r="GT347" s="5"/>
      <c r="GU347" s="5"/>
      <c r="GV347" s="5"/>
      <c r="GW347" s="5"/>
      <c r="GX347" s="5"/>
      <c r="GY347" s="5"/>
      <c r="GZ347" s="5"/>
      <c r="HA347" s="5"/>
      <c r="HB347" s="5"/>
      <c r="HC347" s="5"/>
      <c r="HD347" s="5"/>
      <c r="HE347" s="5"/>
      <c r="HF347" s="5"/>
      <c r="HG347" s="5"/>
      <c r="HH347" s="5"/>
      <c r="HI347" s="5"/>
      <c r="HJ347" s="5"/>
      <c r="HK347" s="5"/>
      <c r="HL347" s="5"/>
      <c r="HM347" s="5"/>
      <c r="HN347" s="5"/>
      <c r="HO347" s="5"/>
      <c r="HP347" s="5"/>
      <c r="HQ347" s="5"/>
      <c r="HR347" s="5"/>
      <c r="HS347" s="5"/>
    </row>
    <row r="348" spans="1:227" s="6" customFormat="1">
      <c r="A348" s="84"/>
      <c r="B348" s="83"/>
      <c r="C348" s="74">
        <v>2028</v>
      </c>
      <c r="D348" s="15">
        <f>SUM(E348:I348)</f>
        <v>5307.2</v>
      </c>
      <c r="E348" s="15">
        <v>0</v>
      </c>
      <c r="F348" s="15">
        <v>0</v>
      </c>
      <c r="G348" s="15">
        <v>0</v>
      </c>
      <c r="H348" s="15">
        <v>5307.2</v>
      </c>
      <c r="I348" s="15">
        <v>0</v>
      </c>
      <c r="J348" s="42"/>
      <c r="K348" s="42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  <c r="DY348" s="5"/>
      <c r="DZ348" s="5"/>
      <c r="EA348" s="5"/>
      <c r="EB348" s="5"/>
      <c r="EC348" s="5"/>
      <c r="ED348" s="5"/>
      <c r="EE348" s="5"/>
      <c r="EF348" s="5"/>
      <c r="EG348" s="5"/>
      <c r="EH348" s="5"/>
      <c r="EI348" s="5"/>
      <c r="EJ348" s="5"/>
      <c r="EK348" s="5"/>
      <c r="EL348" s="5"/>
      <c r="EM348" s="5"/>
      <c r="EN348" s="5"/>
      <c r="EO348" s="5"/>
      <c r="EP348" s="5"/>
      <c r="EQ348" s="5"/>
      <c r="ER348" s="5"/>
      <c r="ES348" s="5"/>
      <c r="ET348" s="5"/>
      <c r="EU348" s="5"/>
      <c r="EV348" s="5"/>
      <c r="EW348" s="5"/>
      <c r="EX348" s="5"/>
      <c r="EY348" s="5"/>
      <c r="EZ348" s="5"/>
      <c r="FA348" s="5"/>
      <c r="FB348" s="5"/>
      <c r="FC348" s="5"/>
      <c r="FD348" s="5"/>
      <c r="FE348" s="5"/>
      <c r="FF348" s="5"/>
      <c r="FG348" s="5"/>
      <c r="FH348" s="5"/>
      <c r="FI348" s="5"/>
      <c r="FJ348" s="5"/>
      <c r="FK348" s="5"/>
      <c r="FL348" s="5"/>
      <c r="FM348" s="5"/>
      <c r="FN348" s="5"/>
      <c r="FO348" s="5"/>
      <c r="FP348" s="5"/>
      <c r="FQ348" s="5"/>
      <c r="FR348" s="5"/>
      <c r="FS348" s="5"/>
      <c r="FT348" s="5"/>
      <c r="FU348" s="5"/>
      <c r="FV348" s="5"/>
      <c r="FW348" s="5"/>
      <c r="FX348" s="5"/>
      <c r="FY348" s="5"/>
      <c r="FZ348" s="5"/>
      <c r="GA348" s="5"/>
      <c r="GB348" s="5"/>
      <c r="GC348" s="5"/>
      <c r="GD348" s="5"/>
      <c r="GE348" s="5"/>
      <c r="GF348" s="5"/>
      <c r="GG348" s="5"/>
      <c r="GH348" s="5"/>
      <c r="GI348" s="5"/>
      <c r="GJ348" s="5"/>
      <c r="GK348" s="5"/>
      <c r="GL348" s="5"/>
      <c r="GM348" s="5"/>
      <c r="GN348" s="5"/>
      <c r="GO348" s="5"/>
      <c r="GP348" s="5"/>
      <c r="GQ348" s="5"/>
      <c r="GR348" s="5"/>
      <c r="GS348" s="5"/>
      <c r="GT348" s="5"/>
      <c r="GU348" s="5"/>
      <c r="GV348" s="5"/>
      <c r="GW348" s="5"/>
      <c r="GX348" s="5"/>
      <c r="GY348" s="5"/>
      <c r="GZ348" s="5"/>
      <c r="HA348" s="5"/>
      <c r="HB348" s="5"/>
      <c r="HC348" s="5"/>
      <c r="HD348" s="5"/>
      <c r="HE348" s="5"/>
      <c r="HF348" s="5"/>
      <c r="HG348" s="5"/>
      <c r="HH348" s="5"/>
      <c r="HI348" s="5"/>
      <c r="HJ348" s="5"/>
      <c r="HK348" s="5"/>
      <c r="HL348" s="5"/>
      <c r="HM348" s="5"/>
      <c r="HN348" s="5"/>
      <c r="HO348" s="5"/>
      <c r="HP348" s="5"/>
      <c r="HQ348" s="5"/>
      <c r="HR348" s="5"/>
      <c r="HS348" s="5"/>
    </row>
    <row r="349" spans="1:227" s="6" customFormat="1">
      <c r="A349" s="82"/>
      <c r="B349" s="83"/>
      <c r="C349" s="74" t="s">
        <v>16</v>
      </c>
      <c r="D349" s="22">
        <f>SUM(D342:D348)</f>
        <v>50894.299999999996</v>
      </c>
      <c r="E349" s="22">
        <f t="shared" ref="E349:H349" si="149">SUM(E342:E348)</f>
        <v>0</v>
      </c>
      <c r="F349" s="22">
        <f t="shared" si="149"/>
        <v>0</v>
      </c>
      <c r="G349" s="22">
        <f t="shared" si="149"/>
        <v>0</v>
      </c>
      <c r="H349" s="22">
        <f t="shared" si="149"/>
        <v>50894.299999999996</v>
      </c>
      <c r="I349" s="22">
        <f>SUM(I342:I348)</f>
        <v>0</v>
      </c>
      <c r="J349" s="42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  <c r="DY349" s="5"/>
      <c r="DZ349" s="5"/>
      <c r="EA349" s="5"/>
      <c r="EB349" s="5"/>
      <c r="EC349" s="5"/>
      <c r="ED349" s="5"/>
      <c r="EE349" s="5"/>
      <c r="EF349" s="5"/>
      <c r="EG349" s="5"/>
      <c r="EH349" s="5"/>
      <c r="EI349" s="5"/>
      <c r="EJ349" s="5"/>
      <c r="EK349" s="5"/>
      <c r="EL349" s="5"/>
      <c r="EM349" s="5"/>
      <c r="EN349" s="5"/>
      <c r="EO349" s="5"/>
      <c r="EP349" s="5"/>
      <c r="EQ349" s="5"/>
      <c r="ER349" s="5"/>
      <c r="ES349" s="5"/>
      <c r="ET349" s="5"/>
      <c r="EU349" s="5"/>
      <c r="EV349" s="5"/>
      <c r="EW349" s="5"/>
      <c r="EX349" s="5"/>
      <c r="EY349" s="5"/>
      <c r="EZ349" s="5"/>
      <c r="FA349" s="5"/>
      <c r="FB349" s="5"/>
      <c r="FC349" s="5"/>
      <c r="FD349" s="5"/>
      <c r="FE349" s="5"/>
      <c r="FF349" s="5"/>
      <c r="FG349" s="5"/>
      <c r="FH349" s="5"/>
      <c r="FI349" s="5"/>
      <c r="FJ349" s="5"/>
      <c r="FK349" s="5"/>
      <c r="FL349" s="5"/>
      <c r="FM349" s="5"/>
      <c r="FN349" s="5"/>
      <c r="FO349" s="5"/>
      <c r="FP349" s="5"/>
      <c r="FQ349" s="5"/>
      <c r="FR349" s="5"/>
      <c r="FS349" s="5"/>
      <c r="FT349" s="5"/>
      <c r="FU349" s="5"/>
      <c r="FV349" s="5"/>
      <c r="FW349" s="5"/>
      <c r="FX349" s="5"/>
      <c r="FY349" s="5"/>
      <c r="FZ349" s="5"/>
      <c r="GA349" s="5"/>
      <c r="GB349" s="5"/>
      <c r="GC349" s="5"/>
      <c r="GD349" s="5"/>
      <c r="GE349" s="5"/>
      <c r="GF349" s="5"/>
      <c r="GG349" s="5"/>
      <c r="GH349" s="5"/>
      <c r="GI349" s="5"/>
      <c r="GJ349" s="5"/>
      <c r="GK349" s="5"/>
      <c r="GL349" s="5"/>
      <c r="GM349" s="5"/>
      <c r="GN349" s="5"/>
      <c r="GO349" s="5"/>
      <c r="GP349" s="5"/>
      <c r="GQ349" s="5"/>
      <c r="GR349" s="5"/>
      <c r="GS349" s="5"/>
      <c r="GT349" s="5"/>
      <c r="GU349" s="5"/>
      <c r="GV349" s="5"/>
      <c r="GW349" s="5"/>
      <c r="GX349" s="5"/>
      <c r="GY349" s="5"/>
      <c r="GZ349" s="5"/>
      <c r="HA349" s="5"/>
      <c r="HB349" s="5"/>
      <c r="HC349" s="5"/>
      <c r="HD349" s="5"/>
      <c r="HE349" s="5"/>
      <c r="HF349" s="5"/>
      <c r="HG349" s="5"/>
      <c r="HH349" s="5"/>
      <c r="HI349" s="5"/>
      <c r="HJ349" s="5"/>
      <c r="HK349" s="5"/>
      <c r="HL349" s="5"/>
      <c r="HM349" s="5"/>
      <c r="HN349" s="5"/>
      <c r="HO349" s="5"/>
      <c r="HP349" s="5"/>
      <c r="HQ349" s="5"/>
      <c r="HR349" s="5"/>
      <c r="HS349" s="5"/>
    </row>
    <row r="350" spans="1:227" s="6" customFormat="1" ht="18.75" customHeight="1">
      <c r="A350" s="81" t="s">
        <v>85</v>
      </c>
      <c r="B350" s="83"/>
      <c r="C350" s="74">
        <v>2022</v>
      </c>
      <c r="D350" s="22">
        <f>SUM(E350:I350)</f>
        <v>1198</v>
      </c>
      <c r="E350" s="15">
        <v>0</v>
      </c>
      <c r="F350" s="15">
        <v>0</v>
      </c>
      <c r="G350" s="15">
        <v>0</v>
      </c>
      <c r="H350" s="15">
        <v>1198</v>
      </c>
      <c r="I350" s="15">
        <v>0</v>
      </c>
      <c r="J350" s="42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  <c r="DY350" s="5"/>
      <c r="DZ350" s="5"/>
      <c r="EA350" s="5"/>
      <c r="EB350" s="5"/>
      <c r="EC350" s="5"/>
      <c r="ED350" s="5"/>
      <c r="EE350" s="5"/>
      <c r="EF350" s="5"/>
      <c r="EG350" s="5"/>
      <c r="EH350" s="5"/>
      <c r="EI350" s="5"/>
      <c r="EJ350" s="5"/>
      <c r="EK350" s="5"/>
      <c r="EL350" s="5"/>
      <c r="EM350" s="5"/>
      <c r="EN350" s="5"/>
      <c r="EO350" s="5"/>
      <c r="EP350" s="5"/>
      <c r="EQ350" s="5"/>
      <c r="ER350" s="5"/>
      <c r="ES350" s="5"/>
      <c r="ET350" s="5"/>
      <c r="EU350" s="5"/>
      <c r="EV350" s="5"/>
      <c r="EW350" s="5"/>
      <c r="EX350" s="5"/>
      <c r="EY350" s="5"/>
      <c r="EZ350" s="5"/>
      <c r="FA350" s="5"/>
      <c r="FB350" s="5"/>
      <c r="FC350" s="5"/>
      <c r="FD350" s="5"/>
      <c r="FE350" s="5"/>
      <c r="FF350" s="5"/>
      <c r="FG350" s="5"/>
      <c r="FH350" s="5"/>
      <c r="FI350" s="5"/>
      <c r="FJ350" s="5"/>
      <c r="FK350" s="5"/>
      <c r="FL350" s="5"/>
      <c r="FM350" s="5"/>
      <c r="FN350" s="5"/>
      <c r="FO350" s="5"/>
      <c r="FP350" s="5"/>
      <c r="FQ350" s="5"/>
      <c r="FR350" s="5"/>
      <c r="FS350" s="5"/>
      <c r="FT350" s="5"/>
      <c r="FU350" s="5"/>
      <c r="FV350" s="5"/>
      <c r="FW350" s="5"/>
      <c r="FX350" s="5"/>
      <c r="FY350" s="5"/>
      <c r="FZ350" s="5"/>
      <c r="GA350" s="5"/>
      <c r="GB350" s="5"/>
      <c r="GC350" s="5"/>
      <c r="GD350" s="5"/>
      <c r="GE350" s="5"/>
      <c r="GF350" s="5"/>
      <c r="GG350" s="5"/>
      <c r="GH350" s="5"/>
      <c r="GI350" s="5"/>
      <c r="GJ350" s="5"/>
      <c r="GK350" s="5"/>
      <c r="GL350" s="5"/>
      <c r="GM350" s="5"/>
      <c r="GN350" s="5"/>
      <c r="GO350" s="5"/>
      <c r="GP350" s="5"/>
      <c r="GQ350" s="5"/>
      <c r="GR350" s="5"/>
      <c r="GS350" s="5"/>
      <c r="GT350" s="5"/>
      <c r="GU350" s="5"/>
      <c r="GV350" s="5"/>
      <c r="GW350" s="5"/>
      <c r="GX350" s="5"/>
      <c r="GY350" s="5"/>
      <c r="GZ350" s="5"/>
      <c r="HA350" s="5"/>
      <c r="HB350" s="5"/>
      <c r="HC350" s="5"/>
      <c r="HD350" s="5"/>
      <c r="HE350" s="5"/>
      <c r="HF350" s="5"/>
      <c r="HG350" s="5"/>
      <c r="HH350" s="5"/>
      <c r="HI350" s="5"/>
      <c r="HJ350" s="5"/>
      <c r="HK350" s="5"/>
      <c r="HL350" s="5"/>
      <c r="HM350" s="5"/>
      <c r="HN350" s="5"/>
      <c r="HO350" s="5"/>
      <c r="HP350" s="5"/>
      <c r="HQ350" s="5"/>
      <c r="HR350" s="5"/>
      <c r="HS350" s="5"/>
    </row>
    <row r="351" spans="1:227" s="6" customFormat="1">
      <c r="A351" s="84"/>
      <c r="B351" s="83"/>
      <c r="C351" s="74">
        <v>2023</v>
      </c>
      <c r="D351" s="22">
        <f>SUM(E351:I351)</f>
        <v>658.1</v>
      </c>
      <c r="E351" s="15">
        <v>0</v>
      </c>
      <c r="F351" s="15">
        <v>0</v>
      </c>
      <c r="G351" s="15">
        <v>0</v>
      </c>
      <c r="H351" s="15">
        <v>658.1</v>
      </c>
      <c r="I351" s="15">
        <v>0</v>
      </c>
      <c r="J351" s="42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  <c r="DY351" s="5"/>
      <c r="DZ351" s="5"/>
      <c r="EA351" s="5"/>
      <c r="EB351" s="5"/>
      <c r="EC351" s="5"/>
      <c r="ED351" s="5"/>
      <c r="EE351" s="5"/>
      <c r="EF351" s="5"/>
      <c r="EG351" s="5"/>
      <c r="EH351" s="5"/>
      <c r="EI351" s="5"/>
      <c r="EJ351" s="5"/>
      <c r="EK351" s="5"/>
      <c r="EL351" s="5"/>
      <c r="EM351" s="5"/>
      <c r="EN351" s="5"/>
      <c r="EO351" s="5"/>
      <c r="EP351" s="5"/>
      <c r="EQ351" s="5"/>
      <c r="ER351" s="5"/>
      <c r="ES351" s="5"/>
      <c r="ET351" s="5"/>
      <c r="EU351" s="5"/>
      <c r="EV351" s="5"/>
      <c r="EW351" s="5"/>
      <c r="EX351" s="5"/>
      <c r="EY351" s="5"/>
      <c r="EZ351" s="5"/>
      <c r="FA351" s="5"/>
      <c r="FB351" s="5"/>
      <c r="FC351" s="5"/>
      <c r="FD351" s="5"/>
      <c r="FE351" s="5"/>
      <c r="FF351" s="5"/>
      <c r="FG351" s="5"/>
      <c r="FH351" s="5"/>
      <c r="FI351" s="5"/>
      <c r="FJ351" s="5"/>
      <c r="FK351" s="5"/>
      <c r="FL351" s="5"/>
      <c r="FM351" s="5"/>
      <c r="FN351" s="5"/>
      <c r="FO351" s="5"/>
      <c r="FP351" s="5"/>
      <c r="FQ351" s="5"/>
      <c r="FR351" s="5"/>
      <c r="FS351" s="5"/>
      <c r="FT351" s="5"/>
      <c r="FU351" s="5"/>
      <c r="FV351" s="5"/>
      <c r="FW351" s="5"/>
      <c r="FX351" s="5"/>
      <c r="FY351" s="5"/>
      <c r="FZ351" s="5"/>
      <c r="GA351" s="5"/>
      <c r="GB351" s="5"/>
      <c r="GC351" s="5"/>
      <c r="GD351" s="5"/>
      <c r="GE351" s="5"/>
      <c r="GF351" s="5"/>
      <c r="GG351" s="5"/>
      <c r="GH351" s="5"/>
      <c r="GI351" s="5"/>
      <c r="GJ351" s="5"/>
      <c r="GK351" s="5"/>
      <c r="GL351" s="5"/>
      <c r="GM351" s="5"/>
      <c r="GN351" s="5"/>
      <c r="GO351" s="5"/>
      <c r="GP351" s="5"/>
      <c r="GQ351" s="5"/>
      <c r="GR351" s="5"/>
      <c r="GS351" s="5"/>
      <c r="GT351" s="5"/>
      <c r="GU351" s="5"/>
      <c r="GV351" s="5"/>
      <c r="GW351" s="5"/>
      <c r="GX351" s="5"/>
      <c r="GY351" s="5"/>
      <c r="GZ351" s="5"/>
      <c r="HA351" s="5"/>
      <c r="HB351" s="5"/>
      <c r="HC351" s="5"/>
      <c r="HD351" s="5"/>
      <c r="HE351" s="5"/>
      <c r="HF351" s="5"/>
      <c r="HG351" s="5"/>
      <c r="HH351" s="5"/>
      <c r="HI351" s="5"/>
      <c r="HJ351" s="5"/>
      <c r="HK351" s="5"/>
      <c r="HL351" s="5"/>
      <c r="HM351" s="5"/>
      <c r="HN351" s="5"/>
      <c r="HO351" s="5"/>
      <c r="HP351" s="5"/>
      <c r="HQ351" s="5"/>
      <c r="HR351" s="5"/>
      <c r="HS351" s="5"/>
    </row>
    <row r="352" spans="1:227" s="6" customFormat="1">
      <c r="A352" s="84"/>
      <c r="B352" s="83"/>
      <c r="C352" s="74">
        <v>2024</v>
      </c>
      <c r="D352" s="22">
        <f>SUM(E352:I352)</f>
        <v>420</v>
      </c>
      <c r="E352" s="15">
        <v>0</v>
      </c>
      <c r="F352" s="15">
        <v>0</v>
      </c>
      <c r="G352" s="15">
        <v>0</v>
      </c>
      <c r="H352" s="15">
        <v>420</v>
      </c>
      <c r="I352" s="15">
        <v>0</v>
      </c>
      <c r="J352" s="42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  <c r="DY352" s="5"/>
      <c r="DZ352" s="5"/>
      <c r="EA352" s="5"/>
      <c r="EB352" s="5"/>
      <c r="EC352" s="5"/>
      <c r="ED352" s="5"/>
      <c r="EE352" s="5"/>
      <c r="EF352" s="5"/>
      <c r="EG352" s="5"/>
      <c r="EH352" s="5"/>
      <c r="EI352" s="5"/>
      <c r="EJ352" s="5"/>
      <c r="EK352" s="5"/>
      <c r="EL352" s="5"/>
      <c r="EM352" s="5"/>
      <c r="EN352" s="5"/>
      <c r="EO352" s="5"/>
      <c r="EP352" s="5"/>
      <c r="EQ352" s="5"/>
      <c r="ER352" s="5"/>
      <c r="ES352" s="5"/>
      <c r="ET352" s="5"/>
      <c r="EU352" s="5"/>
      <c r="EV352" s="5"/>
      <c r="EW352" s="5"/>
      <c r="EX352" s="5"/>
      <c r="EY352" s="5"/>
      <c r="EZ352" s="5"/>
      <c r="FA352" s="5"/>
      <c r="FB352" s="5"/>
      <c r="FC352" s="5"/>
      <c r="FD352" s="5"/>
      <c r="FE352" s="5"/>
      <c r="FF352" s="5"/>
      <c r="FG352" s="5"/>
      <c r="FH352" s="5"/>
      <c r="FI352" s="5"/>
      <c r="FJ352" s="5"/>
      <c r="FK352" s="5"/>
      <c r="FL352" s="5"/>
      <c r="FM352" s="5"/>
      <c r="FN352" s="5"/>
      <c r="FO352" s="5"/>
      <c r="FP352" s="5"/>
      <c r="FQ352" s="5"/>
      <c r="FR352" s="5"/>
      <c r="FS352" s="5"/>
      <c r="FT352" s="5"/>
      <c r="FU352" s="5"/>
      <c r="FV352" s="5"/>
      <c r="FW352" s="5"/>
      <c r="FX352" s="5"/>
      <c r="FY352" s="5"/>
      <c r="FZ352" s="5"/>
      <c r="GA352" s="5"/>
      <c r="GB352" s="5"/>
      <c r="GC352" s="5"/>
      <c r="GD352" s="5"/>
      <c r="GE352" s="5"/>
      <c r="GF352" s="5"/>
      <c r="GG352" s="5"/>
      <c r="GH352" s="5"/>
      <c r="GI352" s="5"/>
      <c r="GJ352" s="5"/>
      <c r="GK352" s="5"/>
      <c r="GL352" s="5"/>
      <c r="GM352" s="5"/>
      <c r="GN352" s="5"/>
      <c r="GO352" s="5"/>
      <c r="GP352" s="5"/>
      <c r="GQ352" s="5"/>
      <c r="GR352" s="5"/>
      <c r="GS352" s="5"/>
      <c r="GT352" s="5"/>
      <c r="GU352" s="5"/>
      <c r="GV352" s="5"/>
      <c r="GW352" s="5"/>
      <c r="GX352" s="5"/>
      <c r="GY352" s="5"/>
      <c r="GZ352" s="5"/>
      <c r="HA352" s="5"/>
      <c r="HB352" s="5"/>
      <c r="HC352" s="5"/>
      <c r="HD352" s="5"/>
      <c r="HE352" s="5"/>
      <c r="HF352" s="5"/>
      <c r="HG352" s="5"/>
      <c r="HH352" s="5"/>
      <c r="HI352" s="5"/>
      <c r="HJ352" s="5"/>
      <c r="HK352" s="5"/>
      <c r="HL352" s="5"/>
      <c r="HM352" s="5"/>
      <c r="HN352" s="5"/>
      <c r="HO352" s="5"/>
      <c r="HP352" s="5"/>
      <c r="HQ352" s="5"/>
      <c r="HR352" s="5"/>
      <c r="HS352" s="5"/>
    </row>
    <row r="353" spans="1:227" s="6" customFormat="1">
      <c r="A353" s="84"/>
      <c r="B353" s="83"/>
      <c r="C353" s="74">
        <v>2025</v>
      </c>
      <c r="D353" s="22">
        <f t="shared" ref="D353:D354" si="150">SUM(E353:I353)</f>
        <v>118.7</v>
      </c>
      <c r="E353" s="15">
        <v>0</v>
      </c>
      <c r="F353" s="15">
        <v>0</v>
      </c>
      <c r="G353" s="15">
        <v>0</v>
      </c>
      <c r="H353" s="15">
        <v>118.7</v>
      </c>
      <c r="I353" s="15">
        <v>0</v>
      </c>
      <c r="J353" s="42"/>
      <c r="K353" s="42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  <c r="DY353" s="5"/>
      <c r="DZ353" s="5"/>
      <c r="EA353" s="5"/>
      <c r="EB353" s="5"/>
      <c r="EC353" s="5"/>
      <c r="ED353" s="5"/>
      <c r="EE353" s="5"/>
      <c r="EF353" s="5"/>
      <c r="EG353" s="5"/>
      <c r="EH353" s="5"/>
      <c r="EI353" s="5"/>
      <c r="EJ353" s="5"/>
      <c r="EK353" s="5"/>
      <c r="EL353" s="5"/>
      <c r="EM353" s="5"/>
      <c r="EN353" s="5"/>
      <c r="EO353" s="5"/>
      <c r="EP353" s="5"/>
      <c r="EQ353" s="5"/>
      <c r="ER353" s="5"/>
      <c r="ES353" s="5"/>
      <c r="ET353" s="5"/>
      <c r="EU353" s="5"/>
      <c r="EV353" s="5"/>
      <c r="EW353" s="5"/>
      <c r="EX353" s="5"/>
      <c r="EY353" s="5"/>
      <c r="EZ353" s="5"/>
      <c r="FA353" s="5"/>
      <c r="FB353" s="5"/>
      <c r="FC353" s="5"/>
      <c r="FD353" s="5"/>
      <c r="FE353" s="5"/>
      <c r="FF353" s="5"/>
      <c r="FG353" s="5"/>
      <c r="FH353" s="5"/>
      <c r="FI353" s="5"/>
      <c r="FJ353" s="5"/>
      <c r="FK353" s="5"/>
      <c r="FL353" s="5"/>
      <c r="FM353" s="5"/>
      <c r="FN353" s="5"/>
      <c r="FO353" s="5"/>
      <c r="FP353" s="5"/>
      <c r="FQ353" s="5"/>
      <c r="FR353" s="5"/>
      <c r="FS353" s="5"/>
      <c r="FT353" s="5"/>
      <c r="FU353" s="5"/>
      <c r="FV353" s="5"/>
      <c r="FW353" s="5"/>
      <c r="FX353" s="5"/>
      <c r="FY353" s="5"/>
      <c r="FZ353" s="5"/>
      <c r="GA353" s="5"/>
      <c r="GB353" s="5"/>
      <c r="GC353" s="5"/>
      <c r="GD353" s="5"/>
      <c r="GE353" s="5"/>
      <c r="GF353" s="5"/>
      <c r="GG353" s="5"/>
      <c r="GH353" s="5"/>
      <c r="GI353" s="5"/>
      <c r="GJ353" s="5"/>
      <c r="GK353" s="5"/>
      <c r="GL353" s="5"/>
      <c r="GM353" s="5"/>
      <c r="GN353" s="5"/>
      <c r="GO353" s="5"/>
      <c r="GP353" s="5"/>
      <c r="GQ353" s="5"/>
      <c r="GR353" s="5"/>
      <c r="GS353" s="5"/>
      <c r="GT353" s="5"/>
      <c r="GU353" s="5"/>
      <c r="GV353" s="5"/>
      <c r="GW353" s="5"/>
      <c r="GX353" s="5"/>
      <c r="GY353" s="5"/>
      <c r="GZ353" s="5"/>
      <c r="HA353" s="5"/>
      <c r="HB353" s="5"/>
      <c r="HC353" s="5"/>
      <c r="HD353" s="5"/>
      <c r="HE353" s="5"/>
      <c r="HF353" s="5"/>
      <c r="HG353" s="5"/>
      <c r="HH353" s="5"/>
      <c r="HI353" s="5"/>
      <c r="HJ353" s="5"/>
      <c r="HK353" s="5"/>
      <c r="HL353" s="5"/>
      <c r="HM353" s="5"/>
      <c r="HN353" s="5"/>
      <c r="HO353" s="5"/>
      <c r="HP353" s="5"/>
      <c r="HQ353" s="5"/>
      <c r="HR353" s="5"/>
      <c r="HS353" s="5"/>
    </row>
    <row r="354" spans="1:227" s="6" customFormat="1">
      <c r="A354" s="84"/>
      <c r="B354" s="83"/>
      <c r="C354" s="74">
        <v>2027</v>
      </c>
      <c r="D354" s="22">
        <f t="shared" si="150"/>
        <v>3000.8</v>
      </c>
      <c r="E354" s="15">
        <v>0</v>
      </c>
      <c r="F354" s="15">
        <v>0</v>
      </c>
      <c r="G354" s="15">
        <v>0</v>
      </c>
      <c r="H354" s="15">
        <v>3000.8</v>
      </c>
      <c r="I354" s="15">
        <v>0</v>
      </c>
      <c r="J354" s="42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  <c r="DY354" s="5"/>
      <c r="DZ354" s="5"/>
      <c r="EA354" s="5"/>
      <c r="EB354" s="5"/>
      <c r="EC354" s="5"/>
      <c r="ED354" s="5"/>
      <c r="EE354" s="5"/>
      <c r="EF354" s="5"/>
      <c r="EG354" s="5"/>
      <c r="EH354" s="5"/>
      <c r="EI354" s="5"/>
      <c r="EJ354" s="5"/>
      <c r="EK354" s="5"/>
      <c r="EL354" s="5"/>
      <c r="EM354" s="5"/>
      <c r="EN354" s="5"/>
      <c r="EO354" s="5"/>
      <c r="EP354" s="5"/>
      <c r="EQ354" s="5"/>
      <c r="ER354" s="5"/>
      <c r="ES354" s="5"/>
      <c r="ET354" s="5"/>
      <c r="EU354" s="5"/>
      <c r="EV354" s="5"/>
      <c r="EW354" s="5"/>
      <c r="EX354" s="5"/>
      <c r="EY354" s="5"/>
      <c r="EZ354" s="5"/>
      <c r="FA354" s="5"/>
      <c r="FB354" s="5"/>
      <c r="FC354" s="5"/>
      <c r="FD354" s="5"/>
      <c r="FE354" s="5"/>
      <c r="FF354" s="5"/>
      <c r="FG354" s="5"/>
      <c r="FH354" s="5"/>
      <c r="FI354" s="5"/>
      <c r="FJ354" s="5"/>
      <c r="FK354" s="5"/>
      <c r="FL354" s="5"/>
      <c r="FM354" s="5"/>
      <c r="FN354" s="5"/>
      <c r="FO354" s="5"/>
      <c r="FP354" s="5"/>
      <c r="FQ354" s="5"/>
      <c r="FR354" s="5"/>
      <c r="FS354" s="5"/>
      <c r="FT354" s="5"/>
      <c r="FU354" s="5"/>
      <c r="FV354" s="5"/>
      <c r="FW354" s="5"/>
      <c r="FX354" s="5"/>
      <c r="FY354" s="5"/>
      <c r="FZ354" s="5"/>
      <c r="GA354" s="5"/>
      <c r="GB354" s="5"/>
      <c r="GC354" s="5"/>
      <c r="GD354" s="5"/>
      <c r="GE354" s="5"/>
      <c r="GF354" s="5"/>
      <c r="GG354" s="5"/>
      <c r="GH354" s="5"/>
      <c r="GI354" s="5"/>
      <c r="GJ354" s="5"/>
      <c r="GK354" s="5"/>
      <c r="GL354" s="5"/>
      <c r="GM354" s="5"/>
      <c r="GN354" s="5"/>
      <c r="GO354" s="5"/>
      <c r="GP354" s="5"/>
      <c r="GQ354" s="5"/>
      <c r="GR354" s="5"/>
      <c r="GS354" s="5"/>
      <c r="GT354" s="5"/>
      <c r="GU354" s="5"/>
      <c r="GV354" s="5"/>
      <c r="GW354" s="5"/>
      <c r="GX354" s="5"/>
      <c r="GY354" s="5"/>
      <c r="GZ354" s="5"/>
      <c r="HA354" s="5"/>
      <c r="HB354" s="5"/>
      <c r="HC354" s="5"/>
      <c r="HD354" s="5"/>
      <c r="HE354" s="5"/>
      <c r="HF354" s="5"/>
      <c r="HG354" s="5"/>
      <c r="HH354" s="5"/>
      <c r="HI354" s="5"/>
      <c r="HJ354" s="5"/>
      <c r="HK354" s="5"/>
      <c r="HL354" s="5"/>
      <c r="HM354" s="5"/>
      <c r="HN354" s="5"/>
      <c r="HO354" s="5"/>
      <c r="HP354" s="5"/>
      <c r="HQ354" s="5"/>
      <c r="HR354" s="5"/>
      <c r="HS354" s="5"/>
    </row>
    <row r="355" spans="1:227" s="6" customFormat="1">
      <c r="A355" s="82"/>
      <c r="B355" s="83"/>
      <c r="C355" s="74" t="s">
        <v>16</v>
      </c>
      <c r="D355" s="22">
        <f t="shared" ref="D355:I355" si="151">SUM(D350:D354)</f>
        <v>5395.6</v>
      </c>
      <c r="E355" s="22">
        <f t="shared" si="151"/>
        <v>0</v>
      </c>
      <c r="F355" s="22">
        <f t="shared" si="151"/>
        <v>0</v>
      </c>
      <c r="G355" s="22">
        <f t="shared" si="151"/>
        <v>0</v>
      </c>
      <c r="H355" s="22">
        <f t="shared" si="151"/>
        <v>5395.6</v>
      </c>
      <c r="I355" s="22">
        <f t="shared" si="151"/>
        <v>0</v>
      </c>
      <c r="J355" s="42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  <c r="DY355" s="5"/>
      <c r="DZ355" s="5"/>
      <c r="EA355" s="5"/>
      <c r="EB355" s="5"/>
      <c r="EC355" s="5"/>
      <c r="ED355" s="5"/>
      <c r="EE355" s="5"/>
      <c r="EF355" s="5"/>
      <c r="EG355" s="5"/>
      <c r="EH355" s="5"/>
      <c r="EI355" s="5"/>
      <c r="EJ355" s="5"/>
      <c r="EK355" s="5"/>
      <c r="EL355" s="5"/>
      <c r="EM355" s="5"/>
      <c r="EN355" s="5"/>
      <c r="EO355" s="5"/>
      <c r="EP355" s="5"/>
      <c r="EQ355" s="5"/>
      <c r="ER355" s="5"/>
      <c r="ES355" s="5"/>
      <c r="ET355" s="5"/>
      <c r="EU355" s="5"/>
      <c r="EV355" s="5"/>
      <c r="EW355" s="5"/>
      <c r="EX355" s="5"/>
      <c r="EY355" s="5"/>
      <c r="EZ355" s="5"/>
      <c r="FA355" s="5"/>
      <c r="FB355" s="5"/>
      <c r="FC355" s="5"/>
      <c r="FD355" s="5"/>
      <c r="FE355" s="5"/>
      <c r="FF355" s="5"/>
      <c r="FG355" s="5"/>
      <c r="FH355" s="5"/>
      <c r="FI355" s="5"/>
      <c r="FJ355" s="5"/>
      <c r="FK355" s="5"/>
      <c r="FL355" s="5"/>
      <c r="FM355" s="5"/>
      <c r="FN355" s="5"/>
      <c r="FO355" s="5"/>
      <c r="FP355" s="5"/>
      <c r="FQ355" s="5"/>
      <c r="FR355" s="5"/>
      <c r="FS355" s="5"/>
      <c r="FT355" s="5"/>
      <c r="FU355" s="5"/>
      <c r="FV355" s="5"/>
      <c r="FW355" s="5"/>
      <c r="FX355" s="5"/>
      <c r="FY355" s="5"/>
      <c r="FZ355" s="5"/>
      <c r="GA355" s="5"/>
      <c r="GB355" s="5"/>
      <c r="GC355" s="5"/>
      <c r="GD355" s="5"/>
      <c r="GE355" s="5"/>
      <c r="GF355" s="5"/>
      <c r="GG355" s="5"/>
      <c r="GH355" s="5"/>
      <c r="GI355" s="5"/>
      <c r="GJ355" s="5"/>
      <c r="GK355" s="5"/>
      <c r="GL355" s="5"/>
      <c r="GM355" s="5"/>
      <c r="GN355" s="5"/>
      <c r="GO355" s="5"/>
      <c r="GP355" s="5"/>
      <c r="GQ355" s="5"/>
      <c r="GR355" s="5"/>
      <c r="GS355" s="5"/>
      <c r="GT355" s="5"/>
      <c r="GU355" s="5"/>
      <c r="GV355" s="5"/>
      <c r="GW355" s="5"/>
      <c r="GX355" s="5"/>
      <c r="GY355" s="5"/>
      <c r="GZ355" s="5"/>
      <c r="HA355" s="5"/>
      <c r="HB355" s="5"/>
      <c r="HC355" s="5"/>
      <c r="HD355" s="5"/>
      <c r="HE355" s="5"/>
      <c r="HF355" s="5"/>
      <c r="HG355" s="5"/>
      <c r="HH355" s="5"/>
      <c r="HI355" s="5"/>
      <c r="HJ355" s="5"/>
      <c r="HK355" s="5"/>
      <c r="HL355" s="5"/>
      <c r="HM355" s="5"/>
      <c r="HN355" s="5"/>
      <c r="HO355" s="5"/>
      <c r="HP355" s="5"/>
      <c r="HQ355" s="5"/>
      <c r="HR355" s="5"/>
      <c r="HS355" s="5"/>
    </row>
    <row r="356" spans="1:227" s="6" customFormat="1" ht="18" customHeight="1">
      <c r="A356" s="81" t="s">
        <v>52</v>
      </c>
      <c r="B356" s="89"/>
      <c r="C356" s="74">
        <v>2024</v>
      </c>
      <c r="D356" s="15">
        <f>SUM(E356:I356)</f>
        <v>121</v>
      </c>
      <c r="E356" s="15">
        <v>0</v>
      </c>
      <c r="F356" s="15">
        <v>0</v>
      </c>
      <c r="G356" s="15">
        <v>0</v>
      </c>
      <c r="H356" s="15">
        <v>121</v>
      </c>
      <c r="I356" s="15">
        <v>0</v>
      </c>
      <c r="J356" s="42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  <c r="DY356" s="5"/>
      <c r="DZ356" s="5"/>
      <c r="EA356" s="5"/>
      <c r="EB356" s="5"/>
      <c r="EC356" s="5"/>
      <c r="ED356" s="5"/>
      <c r="EE356" s="5"/>
      <c r="EF356" s="5"/>
      <c r="EG356" s="5"/>
      <c r="EH356" s="5"/>
      <c r="EI356" s="5"/>
      <c r="EJ356" s="5"/>
      <c r="EK356" s="5"/>
      <c r="EL356" s="5"/>
      <c r="EM356" s="5"/>
      <c r="EN356" s="5"/>
      <c r="EO356" s="5"/>
      <c r="EP356" s="5"/>
      <c r="EQ356" s="5"/>
      <c r="ER356" s="5"/>
      <c r="ES356" s="5"/>
      <c r="ET356" s="5"/>
      <c r="EU356" s="5"/>
      <c r="EV356" s="5"/>
      <c r="EW356" s="5"/>
      <c r="EX356" s="5"/>
      <c r="EY356" s="5"/>
      <c r="EZ356" s="5"/>
      <c r="FA356" s="5"/>
      <c r="FB356" s="5"/>
      <c r="FC356" s="5"/>
      <c r="FD356" s="5"/>
      <c r="FE356" s="5"/>
      <c r="FF356" s="5"/>
      <c r="FG356" s="5"/>
      <c r="FH356" s="5"/>
      <c r="FI356" s="5"/>
      <c r="FJ356" s="5"/>
      <c r="FK356" s="5"/>
      <c r="FL356" s="5"/>
      <c r="FM356" s="5"/>
      <c r="FN356" s="5"/>
      <c r="FO356" s="5"/>
      <c r="FP356" s="5"/>
      <c r="FQ356" s="5"/>
      <c r="FR356" s="5"/>
      <c r="FS356" s="5"/>
      <c r="FT356" s="5"/>
      <c r="FU356" s="5"/>
      <c r="FV356" s="5"/>
      <c r="FW356" s="5"/>
      <c r="FX356" s="5"/>
      <c r="FY356" s="5"/>
      <c r="FZ356" s="5"/>
      <c r="GA356" s="5"/>
      <c r="GB356" s="5"/>
      <c r="GC356" s="5"/>
      <c r="GD356" s="5"/>
      <c r="GE356" s="5"/>
      <c r="GF356" s="5"/>
      <c r="GG356" s="5"/>
      <c r="GH356" s="5"/>
      <c r="GI356" s="5"/>
      <c r="GJ356" s="5"/>
      <c r="GK356" s="5"/>
      <c r="GL356" s="5"/>
      <c r="GM356" s="5"/>
      <c r="GN356" s="5"/>
      <c r="GO356" s="5"/>
      <c r="GP356" s="5"/>
      <c r="GQ356" s="5"/>
      <c r="GR356" s="5"/>
      <c r="GS356" s="5"/>
      <c r="GT356" s="5"/>
      <c r="GU356" s="5"/>
      <c r="GV356" s="5"/>
      <c r="GW356" s="5"/>
      <c r="GX356" s="5"/>
      <c r="GY356" s="5"/>
      <c r="GZ356" s="5"/>
      <c r="HA356" s="5"/>
      <c r="HB356" s="5"/>
      <c r="HC356" s="5"/>
      <c r="HD356" s="5"/>
      <c r="HE356" s="5"/>
      <c r="HF356" s="5"/>
      <c r="HG356" s="5"/>
      <c r="HH356" s="5"/>
      <c r="HI356" s="5"/>
      <c r="HJ356" s="5"/>
      <c r="HK356" s="5"/>
      <c r="HL356" s="5"/>
      <c r="HM356" s="5"/>
      <c r="HN356" s="5"/>
      <c r="HO356" s="5"/>
      <c r="HP356" s="5"/>
      <c r="HQ356" s="5"/>
      <c r="HR356" s="5"/>
      <c r="HS356" s="5"/>
    </row>
    <row r="357" spans="1:227" s="6" customFormat="1" ht="23.25" customHeight="1">
      <c r="A357" s="82"/>
      <c r="B357" s="87"/>
      <c r="C357" s="74" t="s">
        <v>16</v>
      </c>
      <c r="D357" s="15">
        <f t="shared" ref="D357:I357" si="152">SUM(D356:D356)</f>
        <v>121</v>
      </c>
      <c r="E357" s="15">
        <f t="shared" si="152"/>
        <v>0</v>
      </c>
      <c r="F357" s="15">
        <f t="shared" si="152"/>
        <v>0</v>
      </c>
      <c r="G357" s="15">
        <f t="shared" si="152"/>
        <v>0</v>
      </c>
      <c r="H357" s="15">
        <f t="shared" si="152"/>
        <v>121</v>
      </c>
      <c r="I357" s="15">
        <f t="shared" si="152"/>
        <v>0</v>
      </c>
      <c r="J357" s="42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  <c r="DK357" s="5"/>
      <c r="DL357" s="5"/>
      <c r="DM357" s="5"/>
      <c r="DN357" s="5"/>
      <c r="DO357" s="5"/>
      <c r="DP357" s="5"/>
      <c r="DQ357" s="5"/>
      <c r="DR357" s="5"/>
      <c r="DS357" s="5"/>
      <c r="DT357" s="5"/>
      <c r="DU357" s="5"/>
      <c r="DV357" s="5"/>
      <c r="DW357" s="5"/>
      <c r="DX357" s="5"/>
      <c r="DY357" s="5"/>
      <c r="DZ357" s="5"/>
      <c r="EA357" s="5"/>
      <c r="EB357" s="5"/>
      <c r="EC357" s="5"/>
      <c r="ED357" s="5"/>
      <c r="EE357" s="5"/>
      <c r="EF357" s="5"/>
      <c r="EG357" s="5"/>
      <c r="EH357" s="5"/>
      <c r="EI357" s="5"/>
      <c r="EJ357" s="5"/>
      <c r="EK357" s="5"/>
      <c r="EL357" s="5"/>
      <c r="EM357" s="5"/>
      <c r="EN357" s="5"/>
      <c r="EO357" s="5"/>
      <c r="EP357" s="5"/>
      <c r="EQ357" s="5"/>
      <c r="ER357" s="5"/>
      <c r="ES357" s="5"/>
      <c r="ET357" s="5"/>
      <c r="EU357" s="5"/>
      <c r="EV357" s="5"/>
      <c r="EW357" s="5"/>
      <c r="EX357" s="5"/>
      <c r="EY357" s="5"/>
      <c r="EZ357" s="5"/>
      <c r="FA357" s="5"/>
      <c r="FB357" s="5"/>
      <c r="FC357" s="5"/>
      <c r="FD357" s="5"/>
      <c r="FE357" s="5"/>
      <c r="FF357" s="5"/>
      <c r="FG357" s="5"/>
      <c r="FH357" s="5"/>
      <c r="FI357" s="5"/>
      <c r="FJ357" s="5"/>
      <c r="FK357" s="5"/>
      <c r="FL357" s="5"/>
      <c r="FM357" s="5"/>
      <c r="FN357" s="5"/>
      <c r="FO357" s="5"/>
      <c r="FP357" s="5"/>
      <c r="FQ357" s="5"/>
      <c r="FR357" s="5"/>
      <c r="FS357" s="5"/>
      <c r="FT357" s="5"/>
      <c r="FU357" s="5"/>
      <c r="FV357" s="5"/>
      <c r="FW357" s="5"/>
      <c r="FX357" s="5"/>
      <c r="FY357" s="5"/>
      <c r="FZ357" s="5"/>
      <c r="GA357" s="5"/>
      <c r="GB357" s="5"/>
      <c r="GC357" s="5"/>
      <c r="GD357" s="5"/>
      <c r="GE357" s="5"/>
      <c r="GF357" s="5"/>
      <c r="GG357" s="5"/>
      <c r="GH357" s="5"/>
      <c r="GI357" s="5"/>
      <c r="GJ357" s="5"/>
      <c r="GK357" s="5"/>
      <c r="GL357" s="5"/>
      <c r="GM357" s="5"/>
      <c r="GN357" s="5"/>
      <c r="GO357" s="5"/>
      <c r="GP357" s="5"/>
      <c r="GQ357" s="5"/>
      <c r="GR357" s="5"/>
      <c r="GS357" s="5"/>
      <c r="GT357" s="5"/>
      <c r="GU357" s="5"/>
      <c r="GV357" s="5"/>
      <c r="GW357" s="5"/>
      <c r="GX357" s="5"/>
      <c r="GY357" s="5"/>
      <c r="GZ357" s="5"/>
      <c r="HA357" s="5"/>
      <c r="HB357" s="5"/>
      <c r="HC357" s="5"/>
      <c r="HD357" s="5"/>
      <c r="HE357" s="5"/>
      <c r="HF357" s="5"/>
      <c r="HG357" s="5"/>
      <c r="HH357" s="5"/>
      <c r="HI357" s="5"/>
      <c r="HJ357" s="5"/>
      <c r="HK357" s="5"/>
      <c r="HL357" s="5"/>
      <c r="HM357" s="5"/>
      <c r="HN357" s="5"/>
      <c r="HO357" s="5"/>
      <c r="HP357" s="5"/>
      <c r="HQ357" s="5"/>
      <c r="HR357" s="5"/>
      <c r="HS357" s="5"/>
    </row>
    <row r="358" spans="1:227" s="6" customFormat="1" ht="18" customHeight="1">
      <c r="A358" s="81" t="s">
        <v>0</v>
      </c>
      <c r="B358" s="89"/>
      <c r="C358" s="74">
        <v>2024</v>
      </c>
      <c r="D358" s="15">
        <f>SUM(E358:I358)</f>
        <v>79.099999999999994</v>
      </c>
      <c r="E358" s="15">
        <v>0</v>
      </c>
      <c r="F358" s="15">
        <v>0</v>
      </c>
      <c r="G358" s="15">
        <v>0</v>
      </c>
      <c r="H358" s="15">
        <v>79.099999999999994</v>
      </c>
      <c r="I358" s="15">
        <v>0</v>
      </c>
      <c r="J358" s="42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  <c r="DJ358" s="5"/>
      <c r="DK358" s="5"/>
      <c r="DL358" s="5"/>
      <c r="DM358" s="5"/>
      <c r="DN358" s="5"/>
      <c r="DO358" s="5"/>
      <c r="DP358" s="5"/>
      <c r="DQ358" s="5"/>
      <c r="DR358" s="5"/>
      <c r="DS358" s="5"/>
      <c r="DT358" s="5"/>
      <c r="DU358" s="5"/>
      <c r="DV358" s="5"/>
      <c r="DW358" s="5"/>
      <c r="DX358" s="5"/>
      <c r="DY358" s="5"/>
      <c r="DZ358" s="5"/>
      <c r="EA358" s="5"/>
      <c r="EB358" s="5"/>
      <c r="EC358" s="5"/>
      <c r="ED358" s="5"/>
      <c r="EE358" s="5"/>
      <c r="EF358" s="5"/>
      <c r="EG358" s="5"/>
      <c r="EH358" s="5"/>
      <c r="EI358" s="5"/>
      <c r="EJ358" s="5"/>
      <c r="EK358" s="5"/>
      <c r="EL358" s="5"/>
      <c r="EM358" s="5"/>
      <c r="EN358" s="5"/>
      <c r="EO358" s="5"/>
      <c r="EP358" s="5"/>
      <c r="EQ358" s="5"/>
      <c r="ER358" s="5"/>
      <c r="ES358" s="5"/>
      <c r="ET358" s="5"/>
      <c r="EU358" s="5"/>
      <c r="EV358" s="5"/>
      <c r="EW358" s="5"/>
      <c r="EX358" s="5"/>
      <c r="EY358" s="5"/>
      <c r="EZ358" s="5"/>
      <c r="FA358" s="5"/>
      <c r="FB358" s="5"/>
      <c r="FC358" s="5"/>
      <c r="FD358" s="5"/>
      <c r="FE358" s="5"/>
      <c r="FF358" s="5"/>
      <c r="FG358" s="5"/>
      <c r="FH358" s="5"/>
      <c r="FI358" s="5"/>
      <c r="FJ358" s="5"/>
      <c r="FK358" s="5"/>
      <c r="FL358" s="5"/>
      <c r="FM358" s="5"/>
      <c r="FN358" s="5"/>
      <c r="FO358" s="5"/>
      <c r="FP358" s="5"/>
      <c r="FQ358" s="5"/>
      <c r="FR358" s="5"/>
      <c r="FS358" s="5"/>
      <c r="FT358" s="5"/>
      <c r="FU358" s="5"/>
      <c r="FV358" s="5"/>
      <c r="FW358" s="5"/>
      <c r="FX358" s="5"/>
      <c r="FY358" s="5"/>
      <c r="FZ358" s="5"/>
      <c r="GA358" s="5"/>
      <c r="GB358" s="5"/>
      <c r="GC358" s="5"/>
      <c r="GD358" s="5"/>
      <c r="GE358" s="5"/>
      <c r="GF358" s="5"/>
      <c r="GG358" s="5"/>
      <c r="GH358" s="5"/>
      <c r="GI358" s="5"/>
      <c r="GJ358" s="5"/>
      <c r="GK358" s="5"/>
      <c r="GL358" s="5"/>
      <c r="GM358" s="5"/>
      <c r="GN358" s="5"/>
      <c r="GO358" s="5"/>
      <c r="GP358" s="5"/>
      <c r="GQ358" s="5"/>
      <c r="GR358" s="5"/>
      <c r="GS358" s="5"/>
      <c r="GT358" s="5"/>
      <c r="GU358" s="5"/>
      <c r="GV358" s="5"/>
      <c r="GW358" s="5"/>
      <c r="GX358" s="5"/>
      <c r="GY358" s="5"/>
      <c r="GZ358" s="5"/>
      <c r="HA358" s="5"/>
      <c r="HB358" s="5"/>
      <c r="HC358" s="5"/>
      <c r="HD358" s="5"/>
      <c r="HE358" s="5"/>
      <c r="HF358" s="5"/>
      <c r="HG358" s="5"/>
      <c r="HH358" s="5"/>
      <c r="HI358" s="5"/>
      <c r="HJ358" s="5"/>
      <c r="HK358" s="5"/>
      <c r="HL358" s="5"/>
      <c r="HM358" s="5"/>
      <c r="HN358" s="5"/>
      <c r="HO358" s="5"/>
      <c r="HP358" s="5"/>
      <c r="HQ358" s="5"/>
      <c r="HR358" s="5"/>
      <c r="HS358" s="5"/>
    </row>
    <row r="359" spans="1:227" s="6" customFormat="1" ht="35.25" customHeight="1">
      <c r="A359" s="82"/>
      <c r="B359" s="87"/>
      <c r="C359" s="74" t="s">
        <v>16</v>
      </c>
      <c r="D359" s="15">
        <f t="shared" ref="D359:I359" si="153">SUM(D358:D358)</f>
        <v>79.099999999999994</v>
      </c>
      <c r="E359" s="15">
        <f t="shared" si="153"/>
        <v>0</v>
      </c>
      <c r="F359" s="15">
        <f t="shared" si="153"/>
        <v>0</v>
      </c>
      <c r="G359" s="15">
        <f t="shared" si="153"/>
        <v>0</v>
      </c>
      <c r="H359" s="15">
        <f t="shared" si="153"/>
        <v>79.099999999999994</v>
      </c>
      <c r="I359" s="15">
        <f t="shared" si="153"/>
        <v>0</v>
      </c>
      <c r="J359" s="42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/>
      <c r="DK359" s="5"/>
      <c r="DL359" s="5"/>
      <c r="DM359" s="5"/>
      <c r="DN359" s="5"/>
      <c r="DO359" s="5"/>
      <c r="DP359" s="5"/>
      <c r="DQ359" s="5"/>
      <c r="DR359" s="5"/>
      <c r="DS359" s="5"/>
      <c r="DT359" s="5"/>
      <c r="DU359" s="5"/>
      <c r="DV359" s="5"/>
      <c r="DW359" s="5"/>
      <c r="DX359" s="5"/>
      <c r="DY359" s="5"/>
      <c r="DZ359" s="5"/>
      <c r="EA359" s="5"/>
      <c r="EB359" s="5"/>
      <c r="EC359" s="5"/>
      <c r="ED359" s="5"/>
      <c r="EE359" s="5"/>
      <c r="EF359" s="5"/>
      <c r="EG359" s="5"/>
      <c r="EH359" s="5"/>
      <c r="EI359" s="5"/>
      <c r="EJ359" s="5"/>
      <c r="EK359" s="5"/>
      <c r="EL359" s="5"/>
      <c r="EM359" s="5"/>
      <c r="EN359" s="5"/>
      <c r="EO359" s="5"/>
      <c r="EP359" s="5"/>
      <c r="EQ359" s="5"/>
      <c r="ER359" s="5"/>
      <c r="ES359" s="5"/>
      <c r="ET359" s="5"/>
      <c r="EU359" s="5"/>
      <c r="EV359" s="5"/>
      <c r="EW359" s="5"/>
      <c r="EX359" s="5"/>
      <c r="EY359" s="5"/>
      <c r="EZ359" s="5"/>
      <c r="FA359" s="5"/>
      <c r="FB359" s="5"/>
      <c r="FC359" s="5"/>
      <c r="FD359" s="5"/>
      <c r="FE359" s="5"/>
      <c r="FF359" s="5"/>
      <c r="FG359" s="5"/>
      <c r="FH359" s="5"/>
      <c r="FI359" s="5"/>
      <c r="FJ359" s="5"/>
      <c r="FK359" s="5"/>
      <c r="FL359" s="5"/>
      <c r="FM359" s="5"/>
      <c r="FN359" s="5"/>
      <c r="FO359" s="5"/>
      <c r="FP359" s="5"/>
      <c r="FQ359" s="5"/>
      <c r="FR359" s="5"/>
      <c r="FS359" s="5"/>
      <c r="FT359" s="5"/>
      <c r="FU359" s="5"/>
      <c r="FV359" s="5"/>
      <c r="FW359" s="5"/>
      <c r="FX359" s="5"/>
      <c r="FY359" s="5"/>
      <c r="FZ359" s="5"/>
      <c r="GA359" s="5"/>
      <c r="GB359" s="5"/>
      <c r="GC359" s="5"/>
      <c r="GD359" s="5"/>
      <c r="GE359" s="5"/>
      <c r="GF359" s="5"/>
      <c r="GG359" s="5"/>
      <c r="GH359" s="5"/>
      <c r="GI359" s="5"/>
      <c r="GJ359" s="5"/>
      <c r="GK359" s="5"/>
      <c r="GL359" s="5"/>
      <c r="GM359" s="5"/>
      <c r="GN359" s="5"/>
      <c r="GO359" s="5"/>
      <c r="GP359" s="5"/>
      <c r="GQ359" s="5"/>
      <c r="GR359" s="5"/>
      <c r="GS359" s="5"/>
      <c r="GT359" s="5"/>
      <c r="GU359" s="5"/>
      <c r="GV359" s="5"/>
      <c r="GW359" s="5"/>
      <c r="GX359" s="5"/>
      <c r="GY359" s="5"/>
      <c r="GZ359" s="5"/>
      <c r="HA359" s="5"/>
      <c r="HB359" s="5"/>
      <c r="HC359" s="5"/>
      <c r="HD359" s="5"/>
      <c r="HE359" s="5"/>
      <c r="HF359" s="5"/>
      <c r="HG359" s="5"/>
      <c r="HH359" s="5"/>
      <c r="HI359" s="5"/>
      <c r="HJ359" s="5"/>
      <c r="HK359" s="5"/>
      <c r="HL359" s="5"/>
      <c r="HM359" s="5"/>
      <c r="HN359" s="5"/>
      <c r="HO359" s="5"/>
      <c r="HP359" s="5"/>
      <c r="HQ359" s="5"/>
      <c r="HR359" s="5"/>
      <c r="HS359" s="5"/>
    </row>
    <row r="360" spans="1:227" s="6" customFormat="1" ht="18" customHeight="1">
      <c r="A360" s="81" t="s">
        <v>41</v>
      </c>
      <c r="B360" s="86"/>
      <c r="C360" s="74">
        <v>2025</v>
      </c>
      <c r="D360" s="15">
        <f>SUM(E360:I360)</f>
        <v>41856.1</v>
      </c>
      <c r="E360" s="15">
        <v>0</v>
      </c>
      <c r="F360" s="15">
        <v>0</v>
      </c>
      <c r="G360" s="15">
        <v>38507.5</v>
      </c>
      <c r="H360" s="15">
        <f>3348.5+0.1</f>
        <v>3348.6</v>
      </c>
      <c r="I360" s="15">
        <v>0</v>
      </c>
      <c r="J360" s="42"/>
      <c r="N360" s="42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  <c r="DW360" s="5"/>
      <c r="DX360" s="5"/>
      <c r="DY360" s="5"/>
      <c r="DZ360" s="5"/>
      <c r="EA360" s="5"/>
      <c r="EB360" s="5"/>
      <c r="EC360" s="5"/>
      <c r="ED360" s="5"/>
      <c r="EE360" s="5"/>
      <c r="EF360" s="5"/>
      <c r="EG360" s="5"/>
      <c r="EH360" s="5"/>
      <c r="EI360" s="5"/>
      <c r="EJ360" s="5"/>
      <c r="EK360" s="5"/>
      <c r="EL360" s="5"/>
      <c r="EM360" s="5"/>
      <c r="EN360" s="5"/>
      <c r="EO360" s="5"/>
      <c r="EP360" s="5"/>
      <c r="EQ360" s="5"/>
      <c r="ER360" s="5"/>
      <c r="ES360" s="5"/>
      <c r="ET360" s="5"/>
      <c r="EU360" s="5"/>
      <c r="EV360" s="5"/>
      <c r="EW360" s="5"/>
      <c r="EX360" s="5"/>
      <c r="EY360" s="5"/>
      <c r="EZ360" s="5"/>
      <c r="FA360" s="5"/>
      <c r="FB360" s="5"/>
      <c r="FC360" s="5"/>
      <c r="FD360" s="5"/>
      <c r="FE360" s="5"/>
      <c r="FF360" s="5"/>
      <c r="FG360" s="5"/>
      <c r="FH360" s="5"/>
      <c r="FI360" s="5"/>
      <c r="FJ360" s="5"/>
      <c r="FK360" s="5"/>
      <c r="FL360" s="5"/>
      <c r="FM360" s="5"/>
      <c r="FN360" s="5"/>
      <c r="FO360" s="5"/>
      <c r="FP360" s="5"/>
      <c r="FQ360" s="5"/>
      <c r="FR360" s="5"/>
      <c r="FS360" s="5"/>
      <c r="FT360" s="5"/>
      <c r="FU360" s="5"/>
      <c r="FV360" s="5"/>
      <c r="FW360" s="5"/>
      <c r="FX360" s="5"/>
      <c r="FY360" s="5"/>
      <c r="FZ360" s="5"/>
      <c r="GA360" s="5"/>
      <c r="GB360" s="5"/>
      <c r="GC360" s="5"/>
      <c r="GD360" s="5"/>
      <c r="GE360" s="5"/>
      <c r="GF360" s="5"/>
      <c r="GG360" s="5"/>
      <c r="GH360" s="5"/>
      <c r="GI360" s="5"/>
      <c r="GJ360" s="5"/>
      <c r="GK360" s="5"/>
      <c r="GL360" s="5"/>
      <c r="GM360" s="5"/>
      <c r="GN360" s="5"/>
      <c r="GO360" s="5"/>
      <c r="GP360" s="5"/>
      <c r="GQ360" s="5"/>
      <c r="GR360" s="5"/>
      <c r="GS360" s="5"/>
      <c r="GT360" s="5"/>
      <c r="GU360" s="5"/>
      <c r="GV360" s="5"/>
      <c r="GW360" s="5"/>
      <c r="GX360" s="5"/>
      <c r="GY360" s="5"/>
      <c r="GZ360" s="5"/>
      <c r="HA360" s="5"/>
      <c r="HB360" s="5"/>
      <c r="HC360" s="5"/>
      <c r="HD360" s="5"/>
      <c r="HE360" s="5"/>
      <c r="HF360" s="5"/>
      <c r="HG360" s="5"/>
      <c r="HH360" s="5"/>
      <c r="HI360" s="5"/>
      <c r="HJ360" s="5"/>
      <c r="HK360" s="5"/>
      <c r="HL360" s="5"/>
      <c r="HM360" s="5"/>
      <c r="HN360" s="5"/>
      <c r="HO360" s="5"/>
      <c r="HP360" s="5"/>
      <c r="HQ360" s="5"/>
      <c r="HR360" s="5"/>
      <c r="HS360" s="5"/>
    </row>
    <row r="361" spans="1:227" s="6" customFormat="1" ht="18" customHeight="1">
      <c r="A361" s="84"/>
      <c r="B361" s="86"/>
      <c r="C361" s="74">
        <v>2026</v>
      </c>
      <c r="D361" s="15">
        <f>SUM(E361:I361)</f>
        <v>6660.6</v>
      </c>
      <c r="E361" s="15">
        <v>0</v>
      </c>
      <c r="F361" s="15">
        <v>0</v>
      </c>
      <c r="G361" s="15">
        <v>6061.1</v>
      </c>
      <c r="H361" s="15">
        <v>599.5</v>
      </c>
      <c r="I361" s="15">
        <v>0</v>
      </c>
      <c r="J361" s="42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  <c r="DX361" s="5"/>
      <c r="DY361" s="5"/>
      <c r="DZ361" s="5"/>
      <c r="EA361" s="5"/>
      <c r="EB361" s="5"/>
      <c r="EC361" s="5"/>
      <c r="ED361" s="5"/>
      <c r="EE361" s="5"/>
      <c r="EF361" s="5"/>
      <c r="EG361" s="5"/>
      <c r="EH361" s="5"/>
      <c r="EI361" s="5"/>
      <c r="EJ361" s="5"/>
      <c r="EK361" s="5"/>
      <c r="EL361" s="5"/>
      <c r="EM361" s="5"/>
      <c r="EN361" s="5"/>
      <c r="EO361" s="5"/>
      <c r="EP361" s="5"/>
      <c r="EQ361" s="5"/>
      <c r="ER361" s="5"/>
      <c r="ES361" s="5"/>
      <c r="ET361" s="5"/>
      <c r="EU361" s="5"/>
      <c r="EV361" s="5"/>
      <c r="EW361" s="5"/>
      <c r="EX361" s="5"/>
      <c r="EY361" s="5"/>
      <c r="EZ361" s="5"/>
      <c r="FA361" s="5"/>
      <c r="FB361" s="5"/>
      <c r="FC361" s="5"/>
      <c r="FD361" s="5"/>
      <c r="FE361" s="5"/>
      <c r="FF361" s="5"/>
      <c r="FG361" s="5"/>
      <c r="FH361" s="5"/>
      <c r="FI361" s="5"/>
      <c r="FJ361" s="5"/>
      <c r="FK361" s="5"/>
      <c r="FL361" s="5"/>
      <c r="FM361" s="5"/>
      <c r="FN361" s="5"/>
      <c r="FO361" s="5"/>
      <c r="FP361" s="5"/>
      <c r="FQ361" s="5"/>
      <c r="FR361" s="5"/>
      <c r="FS361" s="5"/>
      <c r="FT361" s="5"/>
      <c r="FU361" s="5"/>
      <c r="FV361" s="5"/>
      <c r="FW361" s="5"/>
      <c r="FX361" s="5"/>
      <c r="FY361" s="5"/>
      <c r="FZ361" s="5"/>
      <c r="GA361" s="5"/>
      <c r="GB361" s="5"/>
      <c r="GC361" s="5"/>
      <c r="GD361" s="5"/>
      <c r="GE361" s="5"/>
      <c r="GF361" s="5"/>
      <c r="GG361" s="5"/>
      <c r="GH361" s="5"/>
      <c r="GI361" s="5"/>
      <c r="GJ361" s="5"/>
      <c r="GK361" s="5"/>
      <c r="GL361" s="5"/>
      <c r="GM361" s="5"/>
      <c r="GN361" s="5"/>
      <c r="GO361" s="5"/>
      <c r="GP361" s="5"/>
      <c r="GQ361" s="5"/>
      <c r="GR361" s="5"/>
      <c r="GS361" s="5"/>
      <c r="GT361" s="5"/>
      <c r="GU361" s="5"/>
      <c r="GV361" s="5"/>
      <c r="GW361" s="5"/>
      <c r="GX361" s="5"/>
      <c r="GY361" s="5"/>
      <c r="GZ361" s="5"/>
      <c r="HA361" s="5"/>
      <c r="HB361" s="5"/>
      <c r="HC361" s="5"/>
      <c r="HD361" s="5"/>
      <c r="HE361" s="5"/>
      <c r="HF361" s="5"/>
      <c r="HG361" s="5"/>
      <c r="HH361" s="5"/>
      <c r="HI361" s="5"/>
      <c r="HJ361" s="5"/>
      <c r="HK361" s="5"/>
      <c r="HL361" s="5"/>
      <c r="HM361" s="5"/>
      <c r="HN361" s="5"/>
      <c r="HO361" s="5"/>
      <c r="HP361" s="5"/>
      <c r="HQ361" s="5"/>
      <c r="HR361" s="5"/>
      <c r="HS361" s="5"/>
    </row>
    <row r="362" spans="1:227" s="6" customFormat="1" ht="18" customHeight="1">
      <c r="A362" s="82"/>
      <c r="B362" s="87"/>
      <c r="C362" s="74" t="s">
        <v>16</v>
      </c>
      <c r="D362" s="15">
        <f t="shared" ref="D362:I362" si="154">SUM(D360:D361)</f>
        <v>48516.7</v>
      </c>
      <c r="E362" s="15">
        <f t="shared" si="154"/>
        <v>0</v>
      </c>
      <c r="F362" s="15">
        <f t="shared" si="154"/>
        <v>0</v>
      </c>
      <c r="G362" s="15">
        <f t="shared" si="154"/>
        <v>44568.6</v>
      </c>
      <c r="H362" s="15">
        <f t="shared" si="154"/>
        <v>3948.1</v>
      </c>
      <c r="I362" s="15">
        <f t="shared" si="154"/>
        <v>0</v>
      </c>
      <c r="J362" s="42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  <c r="DJ362" s="5"/>
      <c r="DK362" s="5"/>
      <c r="DL362" s="5"/>
      <c r="DM362" s="5"/>
      <c r="DN362" s="5"/>
      <c r="DO362" s="5"/>
      <c r="DP362" s="5"/>
      <c r="DQ362" s="5"/>
      <c r="DR362" s="5"/>
      <c r="DS362" s="5"/>
      <c r="DT362" s="5"/>
      <c r="DU362" s="5"/>
      <c r="DV362" s="5"/>
      <c r="DW362" s="5"/>
      <c r="DX362" s="5"/>
      <c r="DY362" s="5"/>
      <c r="DZ362" s="5"/>
      <c r="EA362" s="5"/>
      <c r="EB362" s="5"/>
      <c r="EC362" s="5"/>
      <c r="ED362" s="5"/>
      <c r="EE362" s="5"/>
      <c r="EF362" s="5"/>
      <c r="EG362" s="5"/>
      <c r="EH362" s="5"/>
      <c r="EI362" s="5"/>
      <c r="EJ362" s="5"/>
      <c r="EK362" s="5"/>
      <c r="EL362" s="5"/>
      <c r="EM362" s="5"/>
      <c r="EN362" s="5"/>
      <c r="EO362" s="5"/>
      <c r="EP362" s="5"/>
      <c r="EQ362" s="5"/>
      <c r="ER362" s="5"/>
      <c r="ES362" s="5"/>
      <c r="ET362" s="5"/>
      <c r="EU362" s="5"/>
      <c r="EV362" s="5"/>
      <c r="EW362" s="5"/>
      <c r="EX362" s="5"/>
      <c r="EY362" s="5"/>
      <c r="EZ362" s="5"/>
      <c r="FA362" s="5"/>
      <c r="FB362" s="5"/>
      <c r="FC362" s="5"/>
      <c r="FD362" s="5"/>
      <c r="FE362" s="5"/>
      <c r="FF362" s="5"/>
      <c r="FG362" s="5"/>
      <c r="FH362" s="5"/>
      <c r="FI362" s="5"/>
      <c r="FJ362" s="5"/>
      <c r="FK362" s="5"/>
      <c r="FL362" s="5"/>
      <c r="FM362" s="5"/>
      <c r="FN362" s="5"/>
      <c r="FO362" s="5"/>
      <c r="FP362" s="5"/>
      <c r="FQ362" s="5"/>
      <c r="FR362" s="5"/>
      <c r="FS362" s="5"/>
      <c r="FT362" s="5"/>
      <c r="FU362" s="5"/>
      <c r="FV362" s="5"/>
      <c r="FW362" s="5"/>
      <c r="FX362" s="5"/>
      <c r="FY362" s="5"/>
      <c r="FZ362" s="5"/>
      <c r="GA362" s="5"/>
      <c r="GB362" s="5"/>
      <c r="GC362" s="5"/>
      <c r="GD362" s="5"/>
      <c r="GE362" s="5"/>
      <c r="GF362" s="5"/>
      <c r="GG362" s="5"/>
      <c r="GH362" s="5"/>
      <c r="GI362" s="5"/>
      <c r="GJ362" s="5"/>
      <c r="GK362" s="5"/>
      <c r="GL362" s="5"/>
      <c r="GM362" s="5"/>
      <c r="GN362" s="5"/>
      <c r="GO362" s="5"/>
      <c r="GP362" s="5"/>
      <c r="GQ362" s="5"/>
      <c r="GR362" s="5"/>
      <c r="GS362" s="5"/>
      <c r="GT362" s="5"/>
      <c r="GU362" s="5"/>
      <c r="GV362" s="5"/>
      <c r="GW362" s="5"/>
      <c r="GX362" s="5"/>
      <c r="GY362" s="5"/>
      <c r="GZ362" s="5"/>
      <c r="HA362" s="5"/>
      <c r="HB362" s="5"/>
      <c r="HC362" s="5"/>
      <c r="HD362" s="5"/>
      <c r="HE362" s="5"/>
      <c r="HF362" s="5"/>
      <c r="HG362" s="5"/>
      <c r="HH362" s="5"/>
      <c r="HI362" s="5"/>
      <c r="HJ362" s="5"/>
      <c r="HK362" s="5"/>
      <c r="HL362" s="5"/>
      <c r="HM362" s="5"/>
      <c r="HN362" s="5"/>
      <c r="HO362" s="5"/>
      <c r="HP362" s="5"/>
      <c r="HQ362" s="5"/>
      <c r="HR362" s="5"/>
      <c r="HS362" s="5"/>
    </row>
    <row r="363" spans="1:227" s="6" customFormat="1" ht="27.75" customHeight="1">
      <c r="A363" s="81" t="s">
        <v>84</v>
      </c>
      <c r="B363" s="86"/>
      <c r="C363" s="74">
        <v>2025</v>
      </c>
      <c r="D363" s="15">
        <f>SUM(E363:I363)</f>
        <v>1700</v>
      </c>
      <c r="E363" s="15">
        <v>0</v>
      </c>
      <c r="F363" s="15">
        <v>0</v>
      </c>
      <c r="G363" s="15">
        <f>3477.6-901.6-1012</f>
        <v>1564</v>
      </c>
      <c r="H363" s="15">
        <f>302.4-78.4-88</f>
        <v>135.99999999999997</v>
      </c>
      <c r="I363" s="15">
        <v>0</v>
      </c>
      <c r="J363" s="42"/>
      <c r="K363" s="42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5"/>
      <c r="DH363" s="5"/>
      <c r="DI363" s="5"/>
      <c r="DJ363" s="5"/>
      <c r="DK363" s="5"/>
      <c r="DL363" s="5"/>
      <c r="DM363" s="5"/>
      <c r="DN363" s="5"/>
      <c r="DO363" s="5"/>
      <c r="DP363" s="5"/>
      <c r="DQ363" s="5"/>
      <c r="DR363" s="5"/>
      <c r="DS363" s="5"/>
      <c r="DT363" s="5"/>
      <c r="DU363" s="5"/>
      <c r="DV363" s="5"/>
      <c r="DW363" s="5"/>
      <c r="DX363" s="5"/>
      <c r="DY363" s="5"/>
      <c r="DZ363" s="5"/>
      <c r="EA363" s="5"/>
      <c r="EB363" s="5"/>
      <c r="EC363" s="5"/>
      <c r="ED363" s="5"/>
      <c r="EE363" s="5"/>
      <c r="EF363" s="5"/>
      <c r="EG363" s="5"/>
      <c r="EH363" s="5"/>
      <c r="EI363" s="5"/>
      <c r="EJ363" s="5"/>
      <c r="EK363" s="5"/>
      <c r="EL363" s="5"/>
      <c r="EM363" s="5"/>
      <c r="EN363" s="5"/>
      <c r="EO363" s="5"/>
      <c r="EP363" s="5"/>
      <c r="EQ363" s="5"/>
      <c r="ER363" s="5"/>
      <c r="ES363" s="5"/>
      <c r="ET363" s="5"/>
      <c r="EU363" s="5"/>
      <c r="EV363" s="5"/>
      <c r="EW363" s="5"/>
      <c r="EX363" s="5"/>
      <c r="EY363" s="5"/>
      <c r="EZ363" s="5"/>
      <c r="FA363" s="5"/>
      <c r="FB363" s="5"/>
      <c r="FC363" s="5"/>
      <c r="FD363" s="5"/>
      <c r="FE363" s="5"/>
      <c r="FF363" s="5"/>
      <c r="FG363" s="5"/>
      <c r="FH363" s="5"/>
      <c r="FI363" s="5"/>
      <c r="FJ363" s="5"/>
      <c r="FK363" s="5"/>
      <c r="FL363" s="5"/>
      <c r="FM363" s="5"/>
      <c r="FN363" s="5"/>
      <c r="FO363" s="5"/>
      <c r="FP363" s="5"/>
      <c r="FQ363" s="5"/>
      <c r="FR363" s="5"/>
      <c r="FS363" s="5"/>
      <c r="FT363" s="5"/>
      <c r="FU363" s="5"/>
      <c r="FV363" s="5"/>
      <c r="FW363" s="5"/>
      <c r="FX363" s="5"/>
      <c r="FY363" s="5"/>
      <c r="FZ363" s="5"/>
      <c r="GA363" s="5"/>
      <c r="GB363" s="5"/>
      <c r="GC363" s="5"/>
      <c r="GD363" s="5"/>
      <c r="GE363" s="5"/>
      <c r="GF363" s="5"/>
      <c r="GG363" s="5"/>
      <c r="GH363" s="5"/>
      <c r="GI363" s="5"/>
      <c r="GJ363" s="5"/>
      <c r="GK363" s="5"/>
      <c r="GL363" s="5"/>
      <c r="GM363" s="5"/>
      <c r="GN363" s="5"/>
      <c r="GO363" s="5"/>
      <c r="GP363" s="5"/>
      <c r="GQ363" s="5"/>
      <c r="GR363" s="5"/>
      <c r="GS363" s="5"/>
      <c r="GT363" s="5"/>
      <c r="GU363" s="5"/>
      <c r="GV363" s="5"/>
      <c r="GW363" s="5"/>
      <c r="GX363" s="5"/>
      <c r="GY363" s="5"/>
      <c r="GZ363" s="5"/>
      <c r="HA363" s="5"/>
      <c r="HB363" s="5"/>
      <c r="HC363" s="5"/>
      <c r="HD363" s="5"/>
      <c r="HE363" s="5"/>
      <c r="HF363" s="5"/>
      <c r="HG363" s="5"/>
      <c r="HH363" s="5"/>
      <c r="HI363" s="5"/>
      <c r="HJ363" s="5"/>
      <c r="HK363" s="5"/>
      <c r="HL363" s="5"/>
      <c r="HM363" s="5"/>
      <c r="HN363" s="5"/>
      <c r="HO363" s="5"/>
      <c r="HP363" s="5"/>
      <c r="HQ363" s="5"/>
      <c r="HR363" s="5"/>
      <c r="HS363" s="5"/>
    </row>
    <row r="364" spans="1:227" s="6" customFormat="1" ht="30.75" customHeight="1">
      <c r="A364" s="82"/>
      <c r="B364" s="87"/>
      <c r="C364" s="74" t="s">
        <v>16</v>
      </c>
      <c r="D364" s="15">
        <f t="shared" ref="D364:I364" si="155">SUM(D363:D363)</f>
        <v>1700</v>
      </c>
      <c r="E364" s="15">
        <f t="shared" si="155"/>
        <v>0</v>
      </c>
      <c r="F364" s="15">
        <f t="shared" si="155"/>
        <v>0</v>
      </c>
      <c r="G364" s="15">
        <f t="shared" si="155"/>
        <v>1564</v>
      </c>
      <c r="H364" s="15">
        <f t="shared" si="155"/>
        <v>135.99999999999997</v>
      </c>
      <c r="I364" s="15">
        <f t="shared" si="155"/>
        <v>0</v>
      </c>
      <c r="J364" s="42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  <c r="DH364" s="5"/>
      <c r="DI364" s="5"/>
      <c r="DJ364" s="5"/>
      <c r="DK364" s="5"/>
      <c r="DL364" s="5"/>
      <c r="DM364" s="5"/>
      <c r="DN364" s="5"/>
      <c r="DO364" s="5"/>
      <c r="DP364" s="5"/>
      <c r="DQ364" s="5"/>
      <c r="DR364" s="5"/>
      <c r="DS364" s="5"/>
      <c r="DT364" s="5"/>
      <c r="DU364" s="5"/>
      <c r="DV364" s="5"/>
      <c r="DW364" s="5"/>
      <c r="DX364" s="5"/>
      <c r="DY364" s="5"/>
      <c r="DZ364" s="5"/>
      <c r="EA364" s="5"/>
      <c r="EB364" s="5"/>
      <c r="EC364" s="5"/>
      <c r="ED364" s="5"/>
      <c r="EE364" s="5"/>
      <c r="EF364" s="5"/>
      <c r="EG364" s="5"/>
      <c r="EH364" s="5"/>
      <c r="EI364" s="5"/>
      <c r="EJ364" s="5"/>
      <c r="EK364" s="5"/>
      <c r="EL364" s="5"/>
      <c r="EM364" s="5"/>
      <c r="EN364" s="5"/>
      <c r="EO364" s="5"/>
      <c r="EP364" s="5"/>
      <c r="EQ364" s="5"/>
      <c r="ER364" s="5"/>
      <c r="ES364" s="5"/>
      <c r="ET364" s="5"/>
      <c r="EU364" s="5"/>
      <c r="EV364" s="5"/>
      <c r="EW364" s="5"/>
      <c r="EX364" s="5"/>
      <c r="EY364" s="5"/>
      <c r="EZ364" s="5"/>
      <c r="FA364" s="5"/>
      <c r="FB364" s="5"/>
      <c r="FC364" s="5"/>
      <c r="FD364" s="5"/>
      <c r="FE364" s="5"/>
      <c r="FF364" s="5"/>
      <c r="FG364" s="5"/>
      <c r="FH364" s="5"/>
      <c r="FI364" s="5"/>
      <c r="FJ364" s="5"/>
      <c r="FK364" s="5"/>
      <c r="FL364" s="5"/>
      <c r="FM364" s="5"/>
      <c r="FN364" s="5"/>
      <c r="FO364" s="5"/>
      <c r="FP364" s="5"/>
      <c r="FQ364" s="5"/>
      <c r="FR364" s="5"/>
      <c r="FS364" s="5"/>
      <c r="FT364" s="5"/>
      <c r="FU364" s="5"/>
      <c r="FV364" s="5"/>
      <c r="FW364" s="5"/>
      <c r="FX364" s="5"/>
      <c r="FY364" s="5"/>
      <c r="FZ364" s="5"/>
      <c r="GA364" s="5"/>
      <c r="GB364" s="5"/>
      <c r="GC364" s="5"/>
      <c r="GD364" s="5"/>
      <c r="GE364" s="5"/>
      <c r="GF364" s="5"/>
      <c r="GG364" s="5"/>
      <c r="GH364" s="5"/>
      <c r="GI364" s="5"/>
      <c r="GJ364" s="5"/>
      <c r="GK364" s="5"/>
      <c r="GL364" s="5"/>
      <c r="GM364" s="5"/>
      <c r="GN364" s="5"/>
      <c r="GO364" s="5"/>
      <c r="GP364" s="5"/>
      <c r="GQ364" s="5"/>
      <c r="GR364" s="5"/>
      <c r="GS364" s="5"/>
      <c r="GT364" s="5"/>
      <c r="GU364" s="5"/>
      <c r="GV364" s="5"/>
      <c r="GW364" s="5"/>
      <c r="GX364" s="5"/>
      <c r="GY364" s="5"/>
      <c r="GZ364" s="5"/>
      <c r="HA364" s="5"/>
      <c r="HB364" s="5"/>
      <c r="HC364" s="5"/>
      <c r="HD364" s="5"/>
      <c r="HE364" s="5"/>
      <c r="HF364" s="5"/>
      <c r="HG364" s="5"/>
      <c r="HH364" s="5"/>
      <c r="HI364" s="5"/>
      <c r="HJ364" s="5"/>
      <c r="HK364" s="5"/>
      <c r="HL364" s="5"/>
      <c r="HM364" s="5"/>
      <c r="HN364" s="5"/>
      <c r="HO364" s="5"/>
      <c r="HP364" s="5"/>
      <c r="HQ364" s="5"/>
      <c r="HR364" s="5"/>
      <c r="HS364" s="5"/>
    </row>
    <row r="365" spans="1:227" s="6" customFormat="1">
      <c r="A365" s="76" t="s">
        <v>76</v>
      </c>
      <c r="B365" s="17"/>
      <c r="C365" s="18"/>
      <c r="D365" s="19"/>
      <c r="E365" s="20"/>
      <c r="F365" s="20"/>
      <c r="G365" s="20"/>
      <c r="H365" s="20"/>
      <c r="I365" s="21"/>
      <c r="J365" s="42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  <c r="DH365" s="5"/>
      <c r="DI365" s="5"/>
      <c r="DJ365" s="5"/>
      <c r="DK365" s="5"/>
      <c r="DL365" s="5"/>
      <c r="DM365" s="5"/>
      <c r="DN365" s="5"/>
      <c r="DO365" s="5"/>
      <c r="DP365" s="5"/>
      <c r="DQ365" s="5"/>
      <c r="DR365" s="5"/>
      <c r="DS365" s="5"/>
      <c r="DT365" s="5"/>
      <c r="DU365" s="5"/>
      <c r="DV365" s="5"/>
      <c r="DW365" s="5"/>
      <c r="DX365" s="5"/>
      <c r="DY365" s="5"/>
      <c r="DZ365" s="5"/>
      <c r="EA365" s="5"/>
      <c r="EB365" s="5"/>
      <c r="EC365" s="5"/>
      <c r="ED365" s="5"/>
      <c r="EE365" s="5"/>
      <c r="EF365" s="5"/>
      <c r="EG365" s="5"/>
      <c r="EH365" s="5"/>
      <c r="EI365" s="5"/>
      <c r="EJ365" s="5"/>
      <c r="EK365" s="5"/>
      <c r="EL365" s="5"/>
      <c r="EM365" s="5"/>
      <c r="EN365" s="5"/>
      <c r="EO365" s="5"/>
      <c r="EP365" s="5"/>
      <c r="EQ365" s="5"/>
      <c r="ER365" s="5"/>
      <c r="ES365" s="5"/>
      <c r="ET365" s="5"/>
      <c r="EU365" s="5"/>
      <c r="EV365" s="5"/>
      <c r="EW365" s="5"/>
      <c r="EX365" s="5"/>
      <c r="EY365" s="5"/>
      <c r="EZ365" s="5"/>
      <c r="FA365" s="5"/>
      <c r="FB365" s="5"/>
      <c r="FC365" s="5"/>
      <c r="FD365" s="5"/>
      <c r="FE365" s="5"/>
      <c r="FF365" s="5"/>
      <c r="FG365" s="5"/>
      <c r="FH365" s="5"/>
      <c r="FI365" s="5"/>
      <c r="FJ365" s="5"/>
      <c r="FK365" s="5"/>
      <c r="FL365" s="5"/>
      <c r="FM365" s="5"/>
      <c r="FN365" s="5"/>
      <c r="FO365" s="5"/>
      <c r="FP365" s="5"/>
      <c r="FQ365" s="5"/>
      <c r="FR365" s="5"/>
      <c r="FS365" s="5"/>
      <c r="FT365" s="5"/>
      <c r="FU365" s="5"/>
      <c r="FV365" s="5"/>
      <c r="FW365" s="5"/>
      <c r="FX365" s="5"/>
      <c r="FY365" s="5"/>
      <c r="FZ365" s="5"/>
      <c r="GA365" s="5"/>
      <c r="GB365" s="5"/>
      <c r="GC365" s="5"/>
      <c r="GD365" s="5"/>
      <c r="GE365" s="5"/>
      <c r="GF365" s="5"/>
      <c r="GG365" s="5"/>
      <c r="GH365" s="5"/>
      <c r="GI365" s="5"/>
      <c r="GJ365" s="5"/>
      <c r="GK365" s="5"/>
      <c r="GL365" s="5"/>
      <c r="GM365" s="5"/>
      <c r="GN365" s="5"/>
      <c r="GO365" s="5"/>
      <c r="GP365" s="5"/>
      <c r="GQ365" s="5"/>
      <c r="GR365" s="5"/>
      <c r="GS365" s="5"/>
      <c r="GT365" s="5"/>
      <c r="GU365" s="5"/>
      <c r="GV365" s="5"/>
      <c r="GW365" s="5"/>
      <c r="GX365" s="5"/>
      <c r="GY365" s="5"/>
      <c r="GZ365" s="5"/>
      <c r="HA365" s="5"/>
      <c r="HB365" s="5"/>
      <c r="HC365" s="5"/>
      <c r="HD365" s="5"/>
      <c r="HE365" s="5"/>
      <c r="HF365" s="5"/>
      <c r="HG365" s="5"/>
      <c r="HH365" s="5"/>
      <c r="HI365" s="5"/>
      <c r="HJ365" s="5"/>
      <c r="HK365" s="5"/>
      <c r="HL365" s="5"/>
      <c r="HM365" s="5"/>
      <c r="HN365" s="5"/>
      <c r="HO365" s="5"/>
      <c r="HP365" s="5"/>
      <c r="HQ365" s="5"/>
      <c r="HR365" s="5"/>
      <c r="HS365" s="5"/>
    </row>
    <row r="366" spans="1:227" s="6" customFormat="1">
      <c r="A366" s="78" t="s">
        <v>16</v>
      </c>
      <c r="B366" s="80"/>
      <c r="C366" s="75">
        <v>2022</v>
      </c>
      <c r="D366" s="16">
        <f>SUM(E366:I366)</f>
        <v>995.7</v>
      </c>
      <c r="E366" s="16">
        <f t="shared" ref="E366:I367" si="156">E370+E373+E377+E380</f>
        <v>0</v>
      </c>
      <c r="F366" s="16">
        <f t="shared" si="156"/>
        <v>0</v>
      </c>
      <c r="G366" s="16">
        <f t="shared" si="156"/>
        <v>995.7</v>
      </c>
      <c r="H366" s="16">
        <f t="shared" si="156"/>
        <v>0</v>
      </c>
      <c r="I366" s="16">
        <f t="shared" si="156"/>
        <v>0</v>
      </c>
      <c r="J366" s="40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5"/>
      <c r="DH366" s="5"/>
      <c r="DI366" s="5"/>
      <c r="DJ366" s="5"/>
      <c r="DK366" s="5"/>
      <c r="DL366" s="5"/>
      <c r="DM366" s="5"/>
      <c r="DN366" s="5"/>
      <c r="DO366" s="5"/>
      <c r="DP366" s="5"/>
      <c r="DQ366" s="5"/>
      <c r="DR366" s="5"/>
      <c r="DS366" s="5"/>
      <c r="DT366" s="5"/>
      <c r="DU366" s="5"/>
      <c r="DV366" s="5"/>
      <c r="DW366" s="5"/>
      <c r="DX366" s="5"/>
      <c r="DY366" s="5"/>
      <c r="DZ366" s="5"/>
      <c r="EA366" s="5"/>
      <c r="EB366" s="5"/>
      <c r="EC366" s="5"/>
      <c r="ED366" s="5"/>
      <c r="EE366" s="5"/>
      <c r="EF366" s="5"/>
      <c r="EG366" s="5"/>
      <c r="EH366" s="5"/>
      <c r="EI366" s="5"/>
      <c r="EJ366" s="5"/>
      <c r="EK366" s="5"/>
      <c r="EL366" s="5"/>
      <c r="EM366" s="5"/>
      <c r="EN366" s="5"/>
      <c r="EO366" s="5"/>
      <c r="EP366" s="5"/>
      <c r="EQ366" s="5"/>
      <c r="ER366" s="5"/>
      <c r="ES366" s="5"/>
      <c r="ET366" s="5"/>
      <c r="EU366" s="5"/>
      <c r="EV366" s="5"/>
      <c r="EW366" s="5"/>
      <c r="EX366" s="5"/>
      <c r="EY366" s="5"/>
      <c r="EZ366" s="5"/>
      <c r="FA366" s="5"/>
      <c r="FB366" s="5"/>
      <c r="FC366" s="5"/>
      <c r="FD366" s="5"/>
      <c r="FE366" s="5"/>
      <c r="FF366" s="5"/>
      <c r="FG366" s="5"/>
      <c r="FH366" s="5"/>
      <c r="FI366" s="5"/>
      <c r="FJ366" s="5"/>
      <c r="FK366" s="5"/>
      <c r="FL366" s="5"/>
      <c r="FM366" s="5"/>
      <c r="FN366" s="5"/>
      <c r="FO366" s="5"/>
      <c r="FP366" s="5"/>
      <c r="FQ366" s="5"/>
      <c r="FR366" s="5"/>
      <c r="FS366" s="5"/>
      <c r="FT366" s="5"/>
      <c r="FU366" s="5"/>
      <c r="FV366" s="5"/>
      <c r="FW366" s="5"/>
      <c r="FX366" s="5"/>
      <c r="FY366" s="5"/>
      <c r="FZ366" s="5"/>
      <c r="GA366" s="5"/>
      <c r="GB366" s="5"/>
      <c r="GC366" s="5"/>
      <c r="GD366" s="5"/>
      <c r="GE366" s="5"/>
      <c r="GF366" s="5"/>
      <c r="GG366" s="5"/>
      <c r="GH366" s="5"/>
      <c r="GI366" s="5"/>
      <c r="GJ366" s="5"/>
      <c r="GK366" s="5"/>
      <c r="GL366" s="5"/>
      <c r="GM366" s="5"/>
      <c r="GN366" s="5"/>
      <c r="GO366" s="5"/>
      <c r="GP366" s="5"/>
      <c r="GQ366" s="5"/>
      <c r="GR366" s="5"/>
      <c r="GS366" s="5"/>
      <c r="GT366" s="5"/>
      <c r="GU366" s="5"/>
      <c r="GV366" s="5"/>
      <c r="GW366" s="5"/>
      <c r="GX366" s="5"/>
      <c r="GY366" s="5"/>
      <c r="GZ366" s="5"/>
      <c r="HA366" s="5"/>
      <c r="HB366" s="5"/>
      <c r="HC366" s="5"/>
      <c r="HD366" s="5"/>
      <c r="HE366" s="5"/>
      <c r="HF366" s="5"/>
      <c r="HG366" s="5"/>
      <c r="HH366" s="5"/>
      <c r="HI366" s="5"/>
      <c r="HJ366" s="5"/>
      <c r="HK366" s="5"/>
      <c r="HL366" s="5"/>
      <c r="HM366" s="5"/>
      <c r="HN366" s="5"/>
      <c r="HO366" s="5"/>
      <c r="HP366" s="5"/>
      <c r="HQ366" s="5"/>
      <c r="HR366" s="5"/>
      <c r="HS366" s="5"/>
    </row>
    <row r="367" spans="1:227" s="6" customFormat="1">
      <c r="A367" s="88"/>
      <c r="B367" s="80"/>
      <c r="C367" s="75">
        <v>2023</v>
      </c>
      <c r="D367" s="16">
        <f t="shared" ref="D367:D368" si="157">SUM(E367:I367)</f>
        <v>1694.8</v>
      </c>
      <c r="E367" s="16">
        <f t="shared" si="156"/>
        <v>0</v>
      </c>
      <c r="F367" s="16">
        <f t="shared" si="156"/>
        <v>0</v>
      </c>
      <c r="G367" s="16">
        <f t="shared" si="156"/>
        <v>0</v>
      </c>
      <c r="H367" s="16">
        <f t="shared" si="156"/>
        <v>1694.8</v>
      </c>
      <c r="I367" s="16">
        <f t="shared" si="156"/>
        <v>0</v>
      </c>
      <c r="J367" s="40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5"/>
      <c r="DH367" s="5"/>
      <c r="DI367" s="5"/>
      <c r="DJ367" s="5"/>
      <c r="DK367" s="5"/>
      <c r="DL367" s="5"/>
      <c r="DM367" s="5"/>
      <c r="DN367" s="5"/>
      <c r="DO367" s="5"/>
      <c r="DP367" s="5"/>
      <c r="DQ367" s="5"/>
      <c r="DR367" s="5"/>
      <c r="DS367" s="5"/>
      <c r="DT367" s="5"/>
      <c r="DU367" s="5"/>
      <c r="DV367" s="5"/>
      <c r="DW367" s="5"/>
      <c r="DX367" s="5"/>
      <c r="DY367" s="5"/>
      <c r="DZ367" s="5"/>
      <c r="EA367" s="5"/>
      <c r="EB367" s="5"/>
      <c r="EC367" s="5"/>
      <c r="ED367" s="5"/>
      <c r="EE367" s="5"/>
      <c r="EF367" s="5"/>
      <c r="EG367" s="5"/>
      <c r="EH367" s="5"/>
      <c r="EI367" s="5"/>
      <c r="EJ367" s="5"/>
      <c r="EK367" s="5"/>
      <c r="EL367" s="5"/>
      <c r="EM367" s="5"/>
      <c r="EN367" s="5"/>
      <c r="EO367" s="5"/>
      <c r="EP367" s="5"/>
      <c r="EQ367" s="5"/>
      <c r="ER367" s="5"/>
      <c r="ES367" s="5"/>
      <c r="ET367" s="5"/>
      <c r="EU367" s="5"/>
      <c r="EV367" s="5"/>
      <c r="EW367" s="5"/>
      <c r="EX367" s="5"/>
      <c r="EY367" s="5"/>
      <c r="EZ367" s="5"/>
      <c r="FA367" s="5"/>
      <c r="FB367" s="5"/>
      <c r="FC367" s="5"/>
      <c r="FD367" s="5"/>
      <c r="FE367" s="5"/>
      <c r="FF367" s="5"/>
      <c r="FG367" s="5"/>
      <c r="FH367" s="5"/>
      <c r="FI367" s="5"/>
      <c r="FJ367" s="5"/>
      <c r="FK367" s="5"/>
      <c r="FL367" s="5"/>
      <c r="FM367" s="5"/>
      <c r="FN367" s="5"/>
      <c r="FO367" s="5"/>
      <c r="FP367" s="5"/>
      <c r="FQ367" s="5"/>
      <c r="FR367" s="5"/>
      <c r="FS367" s="5"/>
      <c r="FT367" s="5"/>
      <c r="FU367" s="5"/>
      <c r="FV367" s="5"/>
      <c r="FW367" s="5"/>
      <c r="FX367" s="5"/>
      <c r="FY367" s="5"/>
      <c r="FZ367" s="5"/>
      <c r="GA367" s="5"/>
      <c r="GB367" s="5"/>
      <c r="GC367" s="5"/>
      <c r="GD367" s="5"/>
      <c r="GE367" s="5"/>
      <c r="GF367" s="5"/>
      <c r="GG367" s="5"/>
      <c r="GH367" s="5"/>
      <c r="GI367" s="5"/>
      <c r="GJ367" s="5"/>
      <c r="GK367" s="5"/>
      <c r="GL367" s="5"/>
      <c r="GM367" s="5"/>
      <c r="GN367" s="5"/>
      <c r="GO367" s="5"/>
      <c r="GP367" s="5"/>
      <c r="GQ367" s="5"/>
      <c r="GR367" s="5"/>
      <c r="GS367" s="5"/>
      <c r="GT367" s="5"/>
      <c r="GU367" s="5"/>
      <c r="GV367" s="5"/>
      <c r="GW367" s="5"/>
      <c r="GX367" s="5"/>
      <c r="GY367" s="5"/>
      <c r="GZ367" s="5"/>
      <c r="HA367" s="5"/>
      <c r="HB367" s="5"/>
      <c r="HC367" s="5"/>
      <c r="HD367" s="5"/>
      <c r="HE367" s="5"/>
      <c r="HF367" s="5"/>
      <c r="HG367" s="5"/>
      <c r="HH367" s="5"/>
      <c r="HI367" s="5"/>
      <c r="HJ367" s="5"/>
      <c r="HK367" s="5"/>
      <c r="HL367" s="5"/>
      <c r="HM367" s="5"/>
      <c r="HN367" s="5"/>
      <c r="HO367" s="5"/>
      <c r="HP367" s="5"/>
      <c r="HQ367" s="5"/>
      <c r="HR367" s="5"/>
      <c r="HS367" s="5"/>
    </row>
    <row r="368" spans="1:227" s="6" customFormat="1">
      <c r="A368" s="88"/>
      <c r="B368" s="80"/>
      <c r="C368" s="75">
        <v>2025</v>
      </c>
      <c r="D368" s="16">
        <f t="shared" si="157"/>
        <v>830.7</v>
      </c>
      <c r="E368" s="16">
        <f t="shared" ref="E368:G368" si="158">E375</f>
        <v>0</v>
      </c>
      <c r="F368" s="16">
        <f t="shared" si="158"/>
        <v>0</v>
      </c>
      <c r="G368" s="16">
        <f t="shared" si="158"/>
        <v>0</v>
      </c>
      <c r="H368" s="16">
        <f>H375</f>
        <v>830.7</v>
      </c>
      <c r="I368" s="16">
        <f>I375</f>
        <v>0</v>
      </c>
      <c r="J368" s="40"/>
      <c r="K368" s="40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5"/>
      <c r="DH368" s="5"/>
      <c r="DI368" s="5"/>
      <c r="DJ368" s="5"/>
      <c r="DK368" s="5"/>
      <c r="DL368" s="5"/>
      <c r="DM368" s="5"/>
      <c r="DN368" s="5"/>
      <c r="DO368" s="5"/>
      <c r="DP368" s="5"/>
      <c r="DQ368" s="5"/>
      <c r="DR368" s="5"/>
      <c r="DS368" s="5"/>
      <c r="DT368" s="5"/>
      <c r="DU368" s="5"/>
      <c r="DV368" s="5"/>
      <c r="DW368" s="5"/>
      <c r="DX368" s="5"/>
      <c r="DY368" s="5"/>
      <c r="DZ368" s="5"/>
      <c r="EA368" s="5"/>
      <c r="EB368" s="5"/>
      <c r="EC368" s="5"/>
      <c r="ED368" s="5"/>
      <c r="EE368" s="5"/>
      <c r="EF368" s="5"/>
      <c r="EG368" s="5"/>
      <c r="EH368" s="5"/>
      <c r="EI368" s="5"/>
      <c r="EJ368" s="5"/>
      <c r="EK368" s="5"/>
      <c r="EL368" s="5"/>
      <c r="EM368" s="5"/>
      <c r="EN368" s="5"/>
      <c r="EO368" s="5"/>
      <c r="EP368" s="5"/>
      <c r="EQ368" s="5"/>
      <c r="ER368" s="5"/>
      <c r="ES368" s="5"/>
      <c r="ET368" s="5"/>
      <c r="EU368" s="5"/>
      <c r="EV368" s="5"/>
      <c r="EW368" s="5"/>
      <c r="EX368" s="5"/>
      <c r="EY368" s="5"/>
      <c r="EZ368" s="5"/>
      <c r="FA368" s="5"/>
      <c r="FB368" s="5"/>
      <c r="FC368" s="5"/>
      <c r="FD368" s="5"/>
      <c r="FE368" s="5"/>
      <c r="FF368" s="5"/>
      <c r="FG368" s="5"/>
      <c r="FH368" s="5"/>
      <c r="FI368" s="5"/>
      <c r="FJ368" s="5"/>
      <c r="FK368" s="5"/>
      <c r="FL368" s="5"/>
      <c r="FM368" s="5"/>
      <c r="FN368" s="5"/>
      <c r="FO368" s="5"/>
      <c r="FP368" s="5"/>
      <c r="FQ368" s="5"/>
      <c r="FR368" s="5"/>
      <c r="FS368" s="5"/>
      <c r="FT368" s="5"/>
      <c r="FU368" s="5"/>
      <c r="FV368" s="5"/>
      <c r="FW368" s="5"/>
      <c r="FX368" s="5"/>
      <c r="FY368" s="5"/>
      <c r="FZ368" s="5"/>
      <c r="GA368" s="5"/>
      <c r="GB368" s="5"/>
      <c r="GC368" s="5"/>
      <c r="GD368" s="5"/>
      <c r="GE368" s="5"/>
      <c r="GF368" s="5"/>
      <c r="GG368" s="5"/>
      <c r="GH368" s="5"/>
      <c r="GI368" s="5"/>
      <c r="GJ368" s="5"/>
      <c r="GK368" s="5"/>
      <c r="GL368" s="5"/>
      <c r="GM368" s="5"/>
      <c r="GN368" s="5"/>
      <c r="GO368" s="5"/>
      <c r="GP368" s="5"/>
      <c r="GQ368" s="5"/>
      <c r="GR368" s="5"/>
      <c r="GS368" s="5"/>
      <c r="GT368" s="5"/>
      <c r="GU368" s="5"/>
      <c r="GV368" s="5"/>
      <c r="GW368" s="5"/>
      <c r="GX368" s="5"/>
      <c r="GY368" s="5"/>
      <c r="GZ368" s="5"/>
      <c r="HA368" s="5"/>
      <c r="HB368" s="5"/>
      <c r="HC368" s="5"/>
      <c r="HD368" s="5"/>
      <c r="HE368" s="5"/>
      <c r="HF368" s="5"/>
      <c r="HG368" s="5"/>
      <c r="HH368" s="5"/>
      <c r="HI368" s="5"/>
      <c r="HJ368" s="5"/>
      <c r="HK368" s="5"/>
      <c r="HL368" s="5"/>
      <c r="HM368" s="5"/>
      <c r="HN368" s="5"/>
      <c r="HO368" s="5"/>
      <c r="HP368" s="5"/>
      <c r="HQ368" s="5"/>
      <c r="HR368" s="5"/>
      <c r="HS368" s="5"/>
    </row>
    <row r="369" spans="1:227" s="6" customFormat="1">
      <c r="A369" s="79"/>
      <c r="B369" s="80"/>
      <c r="C369" s="75" t="s">
        <v>16</v>
      </c>
      <c r="D369" s="16">
        <f t="shared" ref="D369:I369" si="159">SUM(D366:D368)</f>
        <v>3521.2</v>
      </c>
      <c r="E369" s="16">
        <f t="shared" si="159"/>
        <v>0</v>
      </c>
      <c r="F369" s="16">
        <f t="shared" si="159"/>
        <v>0</v>
      </c>
      <c r="G369" s="16">
        <f t="shared" si="159"/>
        <v>995.7</v>
      </c>
      <c r="H369" s="16">
        <f t="shared" si="159"/>
        <v>2525.5</v>
      </c>
      <c r="I369" s="16">
        <f t="shared" si="159"/>
        <v>0</v>
      </c>
      <c r="J369" s="40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5"/>
      <c r="DH369" s="5"/>
      <c r="DI369" s="5"/>
      <c r="DJ369" s="5"/>
      <c r="DK369" s="5"/>
      <c r="DL369" s="5"/>
      <c r="DM369" s="5"/>
      <c r="DN369" s="5"/>
      <c r="DO369" s="5"/>
      <c r="DP369" s="5"/>
      <c r="DQ369" s="5"/>
      <c r="DR369" s="5"/>
      <c r="DS369" s="5"/>
      <c r="DT369" s="5"/>
      <c r="DU369" s="5"/>
      <c r="DV369" s="5"/>
      <c r="DW369" s="5"/>
      <c r="DX369" s="5"/>
      <c r="DY369" s="5"/>
      <c r="DZ369" s="5"/>
      <c r="EA369" s="5"/>
      <c r="EB369" s="5"/>
      <c r="EC369" s="5"/>
      <c r="ED369" s="5"/>
      <c r="EE369" s="5"/>
      <c r="EF369" s="5"/>
      <c r="EG369" s="5"/>
      <c r="EH369" s="5"/>
      <c r="EI369" s="5"/>
      <c r="EJ369" s="5"/>
      <c r="EK369" s="5"/>
      <c r="EL369" s="5"/>
      <c r="EM369" s="5"/>
      <c r="EN369" s="5"/>
      <c r="EO369" s="5"/>
      <c r="EP369" s="5"/>
      <c r="EQ369" s="5"/>
      <c r="ER369" s="5"/>
      <c r="ES369" s="5"/>
      <c r="ET369" s="5"/>
      <c r="EU369" s="5"/>
      <c r="EV369" s="5"/>
      <c r="EW369" s="5"/>
      <c r="EX369" s="5"/>
      <c r="EY369" s="5"/>
      <c r="EZ369" s="5"/>
      <c r="FA369" s="5"/>
      <c r="FB369" s="5"/>
      <c r="FC369" s="5"/>
      <c r="FD369" s="5"/>
      <c r="FE369" s="5"/>
      <c r="FF369" s="5"/>
      <c r="FG369" s="5"/>
      <c r="FH369" s="5"/>
      <c r="FI369" s="5"/>
      <c r="FJ369" s="5"/>
      <c r="FK369" s="5"/>
      <c r="FL369" s="5"/>
      <c r="FM369" s="5"/>
      <c r="FN369" s="5"/>
      <c r="FO369" s="5"/>
      <c r="FP369" s="5"/>
      <c r="FQ369" s="5"/>
      <c r="FR369" s="5"/>
      <c r="FS369" s="5"/>
      <c r="FT369" s="5"/>
      <c r="FU369" s="5"/>
      <c r="FV369" s="5"/>
      <c r="FW369" s="5"/>
      <c r="FX369" s="5"/>
      <c r="FY369" s="5"/>
      <c r="FZ369" s="5"/>
      <c r="GA369" s="5"/>
      <c r="GB369" s="5"/>
      <c r="GC369" s="5"/>
      <c r="GD369" s="5"/>
      <c r="GE369" s="5"/>
      <c r="GF369" s="5"/>
      <c r="GG369" s="5"/>
      <c r="GH369" s="5"/>
      <c r="GI369" s="5"/>
      <c r="GJ369" s="5"/>
      <c r="GK369" s="5"/>
      <c r="GL369" s="5"/>
      <c r="GM369" s="5"/>
      <c r="GN369" s="5"/>
      <c r="GO369" s="5"/>
      <c r="GP369" s="5"/>
      <c r="GQ369" s="5"/>
      <c r="GR369" s="5"/>
      <c r="GS369" s="5"/>
      <c r="GT369" s="5"/>
      <c r="GU369" s="5"/>
      <c r="GV369" s="5"/>
      <c r="GW369" s="5"/>
      <c r="GX369" s="5"/>
      <c r="GY369" s="5"/>
      <c r="GZ369" s="5"/>
      <c r="HA369" s="5"/>
      <c r="HB369" s="5"/>
      <c r="HC369" s="5"/>
      <c r="HD369" s="5"/>
      <c r="HE369" s="5"/>
      <c r="HF369" s="5"/>
      <c r="HG369" s="5"/>
      <c r="HH369" s="5"/>
      <c r="HI369" s="5"/>
      <c r="HJ369" s="5"/>
      <c r="HK369" s="5"/>
      <c r="HL369" s="5"/>
      <c r="HM369" s="5"/>
      <c r="HN369" s="5"/>
      <c r="HO369" s="5"/>
      <c r="HP369" s="5"/>
      <c r="HQ369" s="5"/>
      <c r="HR369" s="5"/>
      <c r="HS369" s="5"/>
    </row>
    <row r="370" spans="1:227" s="6" customFormat="1">
      <c r="A370" s="81" t="s">
        <v>67</v>
      </c>
      <c r="B370" s="83"/>
      <c r="C370" s="74">
        <v>2022</v>
      </c>
      <c r="D370" s="15">
        <f>SUM(E370:I370)</f>
        <v>0</v>
      </c>
      <c r="E370" s="15">
        <v>0</v>
      </c>
      <c r="F370" s="15">
        <v>0</v>
      </c>
      <c r="G370" s="15">
        <v>0</v>
      </c>
      <c r="H370" s="15">
        <v>0</v>
      </c>
      <c r="I370" s="15">
        <v>0</v>
      </c>
      <c r="J370" s="42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  <c r="DH370" s="5"/>
      <c r="DI370" s="5"/>
      <c r="DJ370" s="5"/>
      <c r="DK370" s="5"/>
      <c r="DL370" s="5"/>
      <c r="DM370" s="5"/>
      <c r="DN370" s="5"/>
      <c r="DO370" s="5"/>
      <c r="DP370" s="5"/>
      <c r="DQ370" s="5"/>
      <c r="DR370" s="5"/>
      <c r="DS370" s="5"/>
      <c r="DT370" s="5"/>
      <c r="DU370" s="5"/>
      <c r="DV370" s="5"/>
      <c r="DW370" s="5"/>
      <c r="DX370" s="5"/>
      <c r="DY370" s="5"/>
      <c r="DZ370" s="5"/>
      <c r="EA370" s="5"/>
      <c r="EB370" s="5"/>
      <c r="EC370" s="5"/>
      <c r="ED370" s="5"/>
      <c r="EE370" s="5"/>
      <c r="EF370" s="5"/>
      <c r="EG370" s="5"/>
      <c r="EH370" s="5"/>
      <c r="EI370" s="5"/>
      <c r="EJ370" s="5"/>
      <c r="EK370" s="5"/>
      <c r="EL370" s="5"/>
      <c r="EM370" s="5"/>
      <c r="EN370" s="5"/>
      <c r="EO370" s="5"/>
      <c r="EP370" s="5"/>
      <c r="EQ370" s="5"/>
      <c r="ER370" s="5"/>
      <c r="ES370" s="5"/>
      <c r="ET370" s="5"/>
      <c r="EU370" s="5"/>
      <c r="EV370" s="5"/>
      <c r="EW370" s="5"/>
      <c r="EX370" s="5"/>
      <c r="EY370" s="5"/>
      <c r="EZ370" s="5"/>
      <c r="FA370" s="5"/>
      <c r="FB370" s="5"/>
      <c r="FC370" s="5"/>
      <c r="FD370" s="5"/>
      <c r="FE370" s="5"/>
      <c r="FF370" s="5"/>
      <c r="FG370" s="5"/>
      <c r="FH370" s="5"/>
      <c r="FI370" s="5"/>
      <c r="FJ370" s="5"/>
      <c r="FK370" s="5"/>
      <c r="FL370" s="5"/>
      <c r="FM370" s="5"/>
      <c r="FN370" s="5"/>
      <c r="FO370" s="5"/>
      <c r="FP370" s="5"/>
      <c r="FQ370" s="5"/>
      <c r="FR370" s="5"/>
      <c r="FS370" s="5"/>
      <c r="FT370" s="5"/>
      <c r="FU370" s="5"/>
      <c r="FV370" s="5"/>
      <c r="FW370" s="5"/>
      <c r="FX370" s="5"/>
      <c r="FY370" s="5"/>
      <c r="FZ370" s="5"/>
      <c r="GA370" s="5"/>
      <c r="GB370" s="5"/>
      <c r="GC370" s="5"/>
      <c r="GD370" s="5"/>
      <c r="GE370" s="5"/>
      <c r="GF370" s="5"/>
      <c r="GG370" s="5"/>
      <c r="GH370" s="5"/>
      <c r="GI370" s="5"/>
      <c r="GJ370" s="5"/>
      <c r="GK370" s="5"/>
      <c r="GL370" s="5"/>
      <c r="GM370" s="5"/>
      <c r="GN370" s="5"/>
      <c r="GO370" s="5"/>
      <c r="GP370" s="5"/>
      <c r="GQ370" s="5"/>
      <c r="GR370" s="5"/>
      <c r="GS370" s="5"/>
      <c r="GT370" s="5"/>
      <c r="GU370" s="5"/>
      <c r="GV370" s="5"/>
      <c r="GW370" s="5"/>
      <c r="GX370" s="5"/>
      <c r="GY370" s="5"/>
      <c r="GZ370" s="5"/>
      <c r="HA370" s="5"/>
      <c r="HB370" s="5"/>
      <c r="HC370" s="5"/>
      <c r="HD370" s="5"/>
      <c r="HE370" s="5"/>
      <c r="HF370" s="5"/>
      <c r="HG370" s="5"/>
      <c r="HH370" s="5"/>
      <c r="HI370" s="5"/>
      <c r="HJ370" s="5"/>
      <c r="HK370" s="5"/>
      <c r="HL370" s="5"/>
      <c r="HM370" s="5"/>
      <c r="HN370" s="5"/>
      <c r="HO370" s="5"/>
      <c r="HP370" s="5"/>
      <c r="HQ370" s="5"/>
      <c r="HR370" s="5"/>
      <c r="HS370" s="5"/>
    </row>
    <row r="371" spans="1:227" s="6" customFormat="1">
      <c r="A371" s="84"/>
      <c r="B371" s="83"/>
      <c r="C371" s="74">
        <v>2023</v>
      </c>
      <c r="D371" s="15">
        <f>SUM(E371:I371)</f>
        <v>0</v>
      </c>
      <c r="E371" s="15">
        <v>0</v>
      </c>
      <c r="F371" s="15">
        <v>0</v>
      </c>
      <c r="G371" s="15">
        <v>0</v>
      </c>
      <c r="H371" s="15">
        <v>0</v>
      </c>
      <c r="I371" s="15">
        <v>0</v>
      </c>
      <c r="J371" s="42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  <c r="DK371" s="5"/>
      <c r="DL371" s="5"/>
      <c r="DM371" s="5"/>
      <c r="DN371" s="5"/>
      <c r="DO371" s="5"/>
      <c r="DP371" s="5"/>
      <c r="DQ371" s="5"/>
      <c r="DR371" s="5"/>
      <c r="DS371" s="5"/>
      <c r="DT371" s="5"/>
      <c r="DU371" s="5"/>
      <c r="DV371" s="5"/>
      <c r="DW371" s="5"/>
      <c r="DX371" s="5"/>
      <c r="DY371" s="5"/>
      <c r="DZ371" s="5"/>
      <c r="EA371" s="5"/>
      <c r="EB371" s="5"/>
      <c r="EC371" s="5"/>
      <c r="ED371" s="5"/>
      <c r="EE371" s="5"/>
      <c r="EF371" s="5"/>
      <c r="EG371" s="5"/>
      <c r="EH371" s="5"/>
      <c r="EI371" s="5"/>
      <c r="EJ371" s="5"/>
      <c r="EK371" s="5"/>
      <c r="EL371" s="5"/>
      <c r="EM371" s="5"/>
      <c r="EN371" s="5"/>
      <c r="EO371" s="5"/>
      <c r="EP371" s="5"/>
      <c r="EQ371" s="5"/>
      <c r="ER371" s="5"/>
      <c r="ES371" s="5"/>
      <c r="ET371" s="5"/>
      <c r="EU371" s="5"/>
      <c r="EV371" s="5"/>
      <c r="EW371" s="5"/>
      <c r="EX371" s="5"/>
      <c r="EY371" s="5"/>
      <c r="EZ371" s="5"/>
      <c r="FA371" s="5"/>
      <c r="FB371" s="5"/>
      <c r="FC371" s="5"/>
      <c r="FD371" s="5"/>
      <c r="FE371" s="5"/>
      <c r="FF371" s="5"/>
      <c r="FG371" s="5"/>
      <c r="FH371" s="5"/>
      <c r="FI371" s="5"/>
      <c r="FJ371" s="5"/>
      <c r="FK371" s="5"/>
      <c r="FL371" s="5"/>
      <c r="FM371" s="5"/>
      <c r="FN371" s="5"/>
      <c r="FO371" s="5"/>
      <c r="FP371" s="5"/>
      <c r="FQ371" s="5"/>
      <c r="FR371" s="5"/>
      <c r="FS371" s="5"/>
      <c r="FT371" s="5"/>
      <c r="FU371" s="5"/>
      <c r="FV371" s="5"/>
      <c r="FW371" s="5"/>
      <c r="FX371" s="5"/>
      <c r="FY371" s="5"/>
      <c r="FZ371" s="5"/>
      <c r="GA371" s="5"/>
      <c r="GB371" s="5"/>
      <c r="GC371" s="5"/>
      <c r="GD371" s="5"/>
      <c r="GE371" s="5"/>
      <c r="GF371" s="5"/>
      <c r="GG371" s="5"/>
      <c r="GH371" s="5"/>
      <c r="GI371" s="5"/>
      <c r="GJ371" s="5"/>
      <c r="GK371" s="5"/>
      <c r="GL371" s="5"/>
      <c r="GM371" s="5"/>
      <c r="GN371" s="5"/>
      <c r="GO371" s="5"/>
      <c r="GP371" s="5"/>
      <c r="GQ371" s="5"/>
      <c r="GR371" s="5"/>
      <c r="GS371" s="5"/>
      <c r="GT371" s="5"/>
      <c r="GU371" s="5"/>
      <c r="GV371" s="5"/>
      <c r="GW371" s="5"/>
      <c r="GX371" s="5"/>
      <c r="GY371" s="5"/>
      <c r="GZ371" s="5"/>
      <c r="HA371" s="5"/>
      <c r="HB371" s="5"/>
      <c r="HC371" s="5"/>
      <c r="HD371" s="5"/>
      <c r="HE371" s="5"/>
      <c r="HF371" s="5"/>
      <c r="HG371" s="5"/>
      <c r="HH371" s="5"/>
      <c r="HI371" s="5"/>
      <c r="HJ371" s="5"/>
      <c r="HK371" s="5"/>
      <c r="HL371" s="5"/>
      <c r="HM371" s="5"/>
      <c r="HN371" s="5"/>
      <c r="HO371" s="5"/>
      <c r="HP371" s="5"/>
      <c r="HQ371" s="5"/>
      <c r="HR371" s="5"/>
      <c r="HS371" s="5"/>
    </row>
    <row r="372" spans="1:227" s="6" customFormat="1">
      <c r="A372" s="82"/>
      <c r="B372" s="83"/>
      <c r="C372" s="74" t="s">
        <v>16</v>
      </c>
      <c r="D372" s="15">
        <f>SUM(D370:D371)</f>
        <v>0</v>
      </c>
      <c r="E372" s="15">
        <f t="shared" ref="E372:I372" si="160">SUM(E370:E371)</f>
        <v>0</v>
      </c>
      <c r="F372" s="15">
        <f t="shared" si="160"/>
        <v>0</v>
      </c>
      <c r="G372" s="15">
        <f t="shared" si="160"/>
        <v>0</v>
      </c>
      <c r="H372" s="15">
        <f t="shared" si="160"/>
        <v>0</v>
      </c>
      <c r="I372" s="15">
        <f t="shared" si="160"/>
        <v>0</v>
      </c>
      <c r="J372" s="42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  <c r="DA372" s="5"/>
      <c r="DB372" s="5"/>
      <c r="DC372" s="5"/>
      <c r="DD372" s="5"/>
      <c r="DE372" s="5"/>
      <c r="DF372" s="5"/>
      <c r="DG372" s="5"/>
      <c r="DH372" s="5"/>
      <c r="DI372" s="5"/>
      <c r="DJ372" s="5"/>
      <c r="DK372" s="5"/>
      <c r="DL372" s="5"/>
      <c r="DM372" s="5"/>
      <c r="DN372" s="5"/>
      <c r="DO372" s="5"/>
      <c r="DP372" s="5"/>
      <c r="DQ372" s="5"/>
      <c r="DR372" s="5"/>
      <c r="DS372" s="5"/>
      <c r="DT372" s="5"/>
      <c r="DU372" s="5"/>
      <c r="DV372" s="5"/>
      <c r="DW372" s="5"/>
      <c r="DX372" s="5"/>
      <c r="DY372" s="5"/>
      <c r="DZ372" s="5"/>
      <c r="EA372" s="5"/>
      <c r="EB372" s="5"/>
      <c r="EC372" s="5"/>
      <c r="ED372" s="5"/>
      <c r="EE372" s="5"/>
      <c r="EF372" s="5"/>
      <c r="EG372" s="5"/>
      <c r="EH372" s="5"/>
      <c r="EI372" s="5"/>
      <c r="EJ372" s="5"/>
      <c r="EK372" s="5"/>
      <c r="EL372" s="5"/>
      <c r="EM372" s="5"/>
      <c r="EN372" s="5"/>
      <c r="EO372" s="5"/>
      <c r="EP372" s="5"/>
      <c r="EQ372" s="5"/>
      <c r="ER372" s="5"/>
      <c r="ES372" s="5"/>
      <c r="ET372" s="5"/>
      <c r="EU372" s="5"/>
      <c r="EV372" s="5"/>
      <c r="EW372" s="5"/>
      <c r="EX372" s="5"/>
      <c r="EY372" s="5"/>
      <c r="EZ372" s="5"/>
      <c r="FA372" s="5"/>
      <c r="FB372" s="5"/>
      <c r="FC372" s="5"/>
      <c r="FD372" s="5"/>
      <c r="FE372" s="5"/>
      <c r="FF372" s="5"/>
      <c r="FG372" s="5"/>
      <c r="FH372" s="5"/>
      <c r="FI372" s="5"/>
      <c r="FJ372" s="5"/>
      <c r="FK372" s="5"/>
      <c r="FL372" s="5"/>
      <c r="FM372" s="5"/>
      <c r="FN372" s="5"/>
      <c r="FO372" s="5"/>
      <c r="FP372" s="5"/>
      <c r="FQ372" s="5"/>
      <c r="FR372" s="5"/>
      <c r="FS372" s="5"/>
      <c r="FT372" s="5"/>
      <c r="FU372" s="5"/>
      <c r="FV372" s="5"/>
      <c r="FW372" s="5"/>
      <c r="FX372" s="5"/>
      <c r="FY372" s="5"/>
      <c r="FZ372" s="5"/>
      <c r="GA372" s="5"/>
      <c r="GB372" s="5"/>
      <c r="GC372" s="5"/>
      <c r="GD372" s="5"/>
      <c r="GE372" s="5"/>
      <c r="GF372" s="5"/>
      <c r="GG372" s="5"/>
      <c r="GH372" s="5"/>
      <c r="GI372" s="5"/>
      <c r="GJ372" s="5"/>
      <c r="GK372" s="5"/>
      <c r="GL372" s="5"/>
      <c r="GM372" s="5"/>
      <c r="GN372" s="5"/>
      <c r="GO372" s="5"/>
      <c r="GP372" s="5"/>
      <c r="GQ372" s="5"/>
      <c r="GR372" s="5"/>
      <c r="GS372" s="5"/>
      <c r="GT372" s="5"/>
      <c r="GU372" s="5"/>
      <c r="GV372" s="5"/>
      <c r="GW372" s="5"/>
      <c r="GX372" s="5"/>
      <c r="GY372" s="5"/>
      <c r="GZ372" s="5"/>
      <c r="HA372" s="5"/>
      <c r="HB372" s="5"/>
      <c r="HC372" s="5"/>
      <c r="HD372" s="5"/>
      <c r="HE372" s="5"/>
      <c r="HF372" s="5"/>
      <c r="HG372" s="5"/>
      <c r="HH372" s="5"/>
      <c r="HI372" s="5"/>
      <c r="HJ372" s="5"/>
      <c r="HK372" s="5"/>
      <c r="HL372" s="5"/>
      <c r="HM372" s="5"/>
      <c r="HN372" s="5"/>
      <c r="HO372" s="5"/>
      <c r="HP372" s="5"/>
      <c r="HQ372" s="5"/>
      <c r="HR372" s="5"/>
      <c r="HS372" s="5"/>
    </row>
    <row r="373" spans="1:227" s="6" customFormat="1" ht="18.75" customHeight="1">
      <c r="A373" s="81" t="s">
        <v>49</v>
      </c>
      <c r="B373" s="83"/>
      <c r="C373" s="74">
        <v>2022</v>
      </c>
      <c r="D373" s="15">
        <f>SUM(E373:I373)</f>
        <v>0</v>
      </c>
      <c r="E373" s="15">
        <v>0</v>
      </c>
      <c r="F373" s="15">
        <v>0</v>
      </c>
      <c r="G373" s="15">
        <v>0</v>
      </c>
      <c r="H373" s="15">
        <v>0</v>
      </c>
      <c r="I373" s="15">
        <v>0</v>
      </c>
      <c r="J373" s="42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  <c r="DA373" s="5"/>
      <c r="DB373" s="5"/>
      <c r="DC373" s="5"/>
      <c r="DD373" s="5"/>
      <c r="DE373" s="5"/>
      <c r="DF373" s="5"/>
      <c r="DG373" s="5"/>
      <c r="DH373" s="5"/>
      <c r="DI373" s="5"/>
      <c r="DJ373" s="5"/>
      <c r="DK373" s="5"/>
      <c r="DL373" s="5"/>
      <c r="DM373" s="5"/>
      <c r="DN373" s="5"/>
      <c r="DO373" s="5"/>
      <c r="DP373" s="5"/>
      <c r="DQ373" s="5"/>
      <c r="DR373" s="5"/>
      <c r="DS373" s="5"/>
      <c r="DT373" s="5"/>
      <c r="DU373" s="5"/>
      <c r="DV373" s="5"/>
      <c r="DW373" s="5"/>
      <c r="DX373" s="5"/>
      <c r="DY373" s="5"/>
      <c r="DZ373" s="5"/>
      <c r="EA373" s="5"/>
      <c r="EB373" s="5"/>
      <c r="EC373" s="5"/>
      <c r="ED373" s="5"/>
      <c r="EE373" s="5"/>
      <c r="EF373" s="5"/>
      <c r="EG373" s="5"/>
      <c r="EH373" s="5"/>
      <c r="EI373" s="5"/>
      <c r="EJ373" s="5"/>
      <c r="EK373" s="5"/>
      <c r="EL373" s="5"/>
      <c r="EM373" s="5"/>
      <c r="EN373" s="5"/>
      <c r="EO373" s="5"/>
      <c r="EP373" s="5"/>
      <c r="EQ373" s="5"/>
      <c r="ER373" s="5"/>
      <c r="ES373" s="5"/>
      <c r="ET373" s="5"/>
      <c r="EU373" s="5"/>
      <c r="EV373" s="5"/>
      <c r="EW373" s="5"/>
      <c r="EX373" s="5"/>
      <c r="EY373" s="5"/>
      <c r="EZ373" s="5"/>
      <c r="FA373" s="5"/>
      <c r="FB373" s="5"/>
      <c r="FC373" s="5"/>
      <c r="FD373" s="5"/>
      <c r="FE373" s="5"/>
      <c r="FF373" s="5"/>
      <c r="FG373" s="5"/>
      <c r="FH373" s="5"/>
      <c r="FI373" s="5"/>
      <c r="FJ373" s="5"/>
      <c r="FK373" s="5"/>
      <c r="FL373" s="5"/>
      <c r="FM373" s="5"/>
      <c r="FN373" s="5"/>
      <c r="FO373" s="5"/>
      <c r="FP373" s="5"/>
      <c r="FQ373" s="5"/>
      <c r="FR373" s="5"/>
      <c r="FS373" s="5"/>
      <c r="FT373" s="5"/>
      <c r="FU373" s="5"/>
      <c r="FV373" s="5"/>
      <c r="FW373" s="5"/>
      <c r="FX373" s="5"/>
      <c r="FY373" s="5"/>
      <c r="FZ373" s="5"/>
      <c r="GA373" s="5"/>
      <c r="GB373" s="5"/>
      <c r="GC373" s="5"/>
      <c r="GD373" s="5"/>
      <c r="GE373" s="5"/>
      <c r="GF373" s="5"/>
      <c r="GG373" s="5"/>
      <c r="GH373" s="5"/>
      <c r="GI373" s="5"/>
      <c r="GJ373" s="5"/>
      <c r="GK373" s="5"/>
      <c r="GL373" s="5"/>
      <c r="GM373" s="5"/>
      <c r="GN373" s="5"/>
      <c r="GO373" s="5"/>
      <c r="GP373" s="5"/>
      <c r="GQ373" s="5"/>
      <c r="GR373" s="5"/>
      <c r="GS373" s="5"/>
      <c r="GT373" s="5"/>
      <c r="GU373" s="5"/>
      <c r="GV373" s="5"/>
      <c r="GW373" s="5"/>
      <c r="GX373" s="5"/>
      <c r="GY373" s="5"/>
      <c r="GZ373" s="5"/>
      <c r="HA373" s="5"/>
      <c r="HB373" s="5"/>
      <c r="HC373" s="5"/>
      <c r="HD373" s="5"/>
      <c r="HE373" s="5"/>
      <c r="HF373" s="5"/>
      <c r="HG373" s="5"/>
      <c r="HH373" s="5"/>
      <c r="HI373" s="5"/>
      <c r="HJ373" s="5"/>
      <c r="HK373" s="5"/>
      <c r="HL373" s="5"/>
      <c r="HM373" s="5"/>
      <c r="HN373" s="5"/>
      <c r="HO373" s="5"/>
      <c r="HP373" s="5"/>
      <c r="HQ373" s="5"/>
      <c r="HR373" s="5"/>
      <c r="HS373" s="5"/>
    </row>
    <row r="374" spans="1:227" s="6" customFormat="1">
      <c r="A374" s="84"/>
      <c r="B374" s="83"/>
      <c r="C374" s="74">
        <v>2023</v>
      </c>
      <c r="D374" s="15">
        <f>SUM(E374:I374)</f>
        <v>1694.8</v>
      </c>
      <c r="E374" s="15">
        <v>0</v>
      </c>
      <c r="F374" s="15">
        <v>0</v>
      </c>
      <c r="G374" s="15">
        <v>0</v>
      </c>
      <c r="H374" s="15">
        <f>967.3+727.5</f>
        <v>1694.8</v>
      </c>
      <c r="I374" s="15">
        <v>0</v>
      </c>
      <c r="J374" s="42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  <c r="DB374" s="5"/>
      <c r="DC374" s="5"/>
      <c r="DD374" s="5"/>
      <c r="DE374" s="5"/>
      <c r="DF374" s="5"/>
      <c r="DG374" s="5"/>
      <c r="DH374" s="5"/>
      <c r="DI374" s="5"/>
      <c r="DJ374" s="5"/>
      <c r="DK374" s="5"/>
      <c r="DL374" s="5"/>
      <c r="DM374" s="5"/>
      <c r="DN374" s="5"/>
      <c r="DO374" s="5"/>
      <c r="DP374" s="5"/>
      <c r="DQ374" s="5"/>
      <c r="DR374" s="5"/>
      <c r="DS374" s="5"/>
      <c r="DT374" s="5"/>
      <c r="DU374" s="5"/>
      <c r="DV374" s="5"/>
      <c r="DW374" s="5"/>
      <c r="DX374" s="5"/>
      <c r="DY374" s="5"/>
      <c r="DZ374" s="5"/>
      <c r="EA374" s="5"/>
      <c r="EB374" s="5"/>
      <c r="EC374" s="5"/>
      <c r="ED374" s="5"/>
      <c r="EE374" s="5"/>
      <c r="EF374" s="5"/>
      <c r="EG374" s="5"/>
      <c r="EH374" s="5"/>
      <c r="EI374" s="5"/>
      <c r="EJ374" s="5"/>
      <c r="EK374" s="5"/>
      <c r="EL374" s="5"/>
      <c r="EM374" s="5"/>
      <c r="EN374" s="5"/>
      <c r="EO374" s="5"/>
      <c r="EP374" s="5"/>
      <c r="EQ374" s="5"/>
      <c r="ER374" s="5"/>
      <c r="ES374" s="5"/>
      <c r="ET374" s="5"/>
      <c r="EU374" s="5"/>
      <c r="EV374" s="5"/>
      <c r="EW374" s="5"/>
      <c r="EX374" s="5"/>
      <c r="EY374" s="5"/>
      <c r="EZ374" s="5"/>
      <c r="FA374" s="5"/>
      <c r="FB374" s="5"/>
      <c r="FC374" s="5"/>
      <c r="FD374" s="5"/>
      <c r="FE374" s="5"/>
      <c r="FF374" s="5"/>
      <c r="FG374" s="5"/>
      <c r="FH374" s="5"/>
      <c r="FI374" s="5"/>
      <c r="FJ374" s="5"/>
      <c r="FK374" s="5"/>
      <c r="FL374" s="5"/>
      <c r="FM374" s="5"/>
      <c r="FN374" s="5"/>
      <c r="FO374" s="5"/>
      <c r="FP374" s="5"/>
      <c r="FQ374" s="5"/>
      <c r="FR374" s="5"/>
      <c r="FS374" s="5"/>
      <c r="FT374" s="5"/>
      <c r="FU374" s="5"/>
      <c r="FV374" s="5"/>
      <c r="FW374" s="5"/>
      <c r="FX374" s="5"/>
      <c r="FY374" s="5"/>
      <c r="FZ374" s="5"/>
      <c r="GA374" s="5"/>
      <c r="GB374" s="5"/>
      <c r="GC374" s="5"/>
      <c r="GD374" s="5"/>
      <c r="GE374" s="5"/>
      <c r="GF374" s="5"/>
      <c r="GG374" s="5"/>
      <c r="GH374" s="5"/>
      <c r="GI374" s="5"/>
      <c r="GJ374" s="5"/>
      <c r="GK374" s="5"/>
      <c r="GL374" s="5"/>
      <c r="GM374" s="5"/>
      <c r="GN374" s="5"/>
      <c r="GO374" s="5"/>
      <c r="GP374" s="5"/>
      <c r="GQ374" s="5"/>
      <c r="GR374" s="5"/>
      <c r="GS374" s="5"/>
      <c r="GT374" s="5"/>
      <c r="GU374" s="5"/>
      <c r="GV374" s="5"/>
      <c r="GW374" s="5"/>
      <c r="GX374" s="5"/>
      <c r="GY374" s="5"/>
      <c r="GZ374" s="5"/>
      <c r="HA374" s="5"/>
      <c r="HB374" s="5"/>
      <c r="HC374" s="5"/>
      <c r="HD374" s="5"/>
      <c r="HE374" s="5"/>
      <c r="HF374" s="5"/>
      <c r="HG374" s="5"/>
      <c r="HH374" s="5"/>
      <c r="HI374" s="5"/>
      <c r="HJ374" s="5"/>
      <c r="HK374" s="5"/>
      <c r="HL374" s="5"/>
      <c r="HM374" s="5"/>
      <c r="HN374" s="5"/>
      <c r="HO374" s="5"/>
      <c r="HP374" s="5"/>
      <c r="HQ374" s="5"/>
      <c r="HR374" s="5"/>
      <c r="HS374" s="5"/>
    </row>
    <row r="375" spans="1:227" s="6" customFormat="1">
      <c r="A375" s="84"/>
      <c r="B375" s="83"/>
      <c r="C375" s="74">
        <v>2025</v>
      </c>
      <c r="D375" s="15">
        <f t="shared" ref="D375" si="161">SUM(E375:I375)</f>
        <v>830.7</v>
      </c>
      <c r="E375" s="15">
        <v>0</v>
      </c>
      <c r="F375" s="15">
        <v>0</v>
      </c>
      <c r="G375" s="15">
        <v>0</v>
      </c>
      <c r="H375" s="15">
        <f>572+258.7</f>
        <v>830.7</v>
      </c>
      <c r="I375" s="15">
        <v>0</v>
      </c>
      <c r="J375" s="42"/>
      <c r="K375" s="42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  <c r="DE375" s="5"/>
      <c r="DF375" s="5"/>
      <c r="DG375" s="5"/>
      <c r="DH375" s="5"/>
      <c r="DI375" s="5"/>
      <c r="DJ375" s="5"/>
      <c r="DK375" s="5"/>
      <c r="DL375" s="5"/>
      <c r="DM375" s="5"/>
      <c r="DN375" s="5"/>
      <c r="DO375" s="5"/>
      <c r="DP375" s="5"/>
      <c r="DQ375" s="5"/>
      <c r="DR375" s="5"/>
      <c r="DS375" s="5"/>
      <c r="DT375" s="5"/>
      <c r="DU375" s="5"/>
      <c r="DV375" s="5"/>
      <c r="DW375" s="5"/>
      <c r="DX375" s="5"/>
      <c r="DY375" s="5"/>
      <c r="DZ375" s="5"/>
      <c r="EA375" s="5"/>
      <c r="EB375" s="5"/>
      <c r="EC375" s="5"/>
      <c r="ED375" s="5"/>
      <c r="EE375" s="5"/>
      <c r="EF375" s="5"/>
      <c r="EG375" s="5"/>
      <c r="EH375" s="5"/>
      <c r="EI375" s="5"/>
      <c r="EJ375" s="5"/>
      <c r="EK375" s="5"/>
      <c r="EL375" s="5"/>
      <c r="EM375" s="5"/>
      <c r="EN375" s="5"/>
      <c r="EO375" s="5"/>
      <c r="EP375" s="5"/>
      <c r="EQ375" s="5"/>
      <c r="ER375" s="5"/>
      <c r="ES375" s="5"/>
      <c r="ET375" s="5"/>
      <c r="EU375" s="5"/>
      <c r="EV375" s="5"/>
      <c r="EW375" s="5"/>
      <c r="EX375" s="5"/>
      <c r="EY375" s="5"/>
      <c r="EZ375" s="5"/>
      <c r="FA375" s="5"/>
      <c r="FB375" s="5"/>
      <c r="FC375" s="5"/>
      <c r="FD375" s="5"/>
      <c r="FE375" s="5"/>
      <c r="FF375" s="5"/>
      <c r="FG375" s="5"/>
      <c r="FH375" s="5"/>
      <c r="FI375" s="5"/>
      <c r="FJ375" s="5"/>
      <c r="FK375" s="5"/>
      <c r="FL375" s="5"/>
      <c r="FM375" s="5"/>
      <c r="FN375" s="5"/>
      <c r="FO375" s="5"/>
      <c r="FP375" s="5"/>
      <c r="FQ375" s="5"/>
      <c r="FR375" s="5"/>
      <c r="FS375" s="5"/>
      <c r="FT375" s="5"/>
      <c r="FU375" s="5"/>
      <c r="FV375" s="5"/>
      <c r="FW375" s="5"/>
      <c r="FX375" s="5"/>
      <c r="FY375" s="5"/>
      <c r="FZ375" s="5"/>
      <c r="GA375" s="5"/>
      <c r="GB375" s="5"/>
      <c r="GC375" s="5"/>
      <c r="GD375" s="5"/>
      <c r="GE375" s="5"/>
      <c r="GF375" s="5"/>
      <c r="GG375" s="5"/>
      <c r="GH375" s="5"/>
      <c r="GI375" s="5"/>
      <c r="GJ375" s="5"/>
      <c r="GK375" s="5"/>
      <c r="GL375" s="5"/>
      <c r="GM375" s="5"/>
      <c r="GN375" s="5"/>
      <c r="GO375" s="5"/>
      <c r="GP375" s="5"/>
      <c r="GQ375" s="5"/>
      <c r="GR375" s="5"/>
      <c r="GS375" s="5"/>
      <c r="GT375" s="5"/>
      <c r="GU375" s="5"/>
      <c r="GV375" s="5"/>
      <c r="GW375" s="5"/>
      <c r="GX375" s="5"/>
      <c r="GY375" s="5"/>
      <c r="GZ375" s="5"/>
      <c r="HA375" s="5"/>
      <c r="HB375" s="5"/>
      <c r="HC375" s="5"/>
      <c r="HD375" s="5"/>
      <c r="HE375" s="5"/>
      <c r="HF375" s="5"/>
      <c r="HG375" s="5"/>
      <c r="HH375" s="5"/>
      <c r="HI375" s="5"/>
      <c r="HJ375" s="5"/>
      <c r="HK375" s="5"/>
      <c r="HL375" s="5"/>
      <c r="HM375" s="5"/>
      <c r="HN375" s="5"/>
      <c r="HO375" s="5"/>
      <c r="HP375" s="5"/>
      <c r="HQ375" s="5"/>
      <c r="HR375" s="5"/>
      <c r="HS375" s="5"/>
    </row>
    <row r="376" spans="1:227" s="6" customFormat="1">
      <c r="A376" s="82"/>
      <c r="B376" s="83"/>
      <c r="C376" s="74" t="s">
        <v>16</v>
      </c>
      <c r="D376" s="15">
        <f t="shared" ref="D376:I376" si="162">SUM(D373:D375)</f>
        <v>2525.5</v>
      </c>
      <c r="E376" s="15">
        <f t="shared" si="162"/>
        <v>0</v>
      </c>
      <c r="F376" s="15">
        <f t="shared" si="162"/>
        <v>0</v>
      </c>
      <c r="G376" s="15">
        <f t="shared" si="162"/>
        <v>0</v>
      </c>
      <c r="H376" s="15">
        <f t="shared" si="162"/>
        <v>2525.5</v>
      </c>
      <c r="I376" s="15">
        <f t="shared" si="162"/>
        <v>0</v>
      </c>
      <c r="J376" s="42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  <c r="DB376" s="5"/>
      <c r="DC376" s="5"/>
      <c r="DD376" s="5"/>
      <c r="DE376" s="5"/>
      <c r="DF376" s="5"/>
      <c r="DG376" s="5"/>
      <c r="DH376" s="5"/>
      <c r="DI376" s="5"/>
      <c r="DJ376" s="5"/>
      <c r="DK376" s="5"/>
      <c r="DL376" s="5"/>
      <c r="DM376" s="5"/>
      <c r="DN376" s="5"/>
      <c r="DO376" s="5"/>
      <c r="DP376" s="5"/>
      <c r="DQ376" s="5"/>
      <c r="DR376" s="5"/>
      <c r="DS376" s="5"/>
      <c r="DT376" s="5"/>
      <c r="DU376" s="5"/>
      <c r="DV376" s="5"/>
      <c r="DW376" s="5"/>
      <c r="DX376" s="5"/>
      <c r="DY376" s="5"/>
      <c r="DZ376" s="5"/>
      <c r="EA376" s="5"/>
      <c r="EB376" s="5"/>
      <c r="EC376" s="5"/>
      <c r="ED376" s="5"/>
      <c r="EE376" s="5"/>
      <c r="EF376" s="5"/>
      <c r="EG376" s="5"/>
      <c r="EH376" s="5"/>
      <c r="EI376" s="5"/>
      <c r="EJ376" s="5"/>
      <c r="EK376" s="5"/>
      <c r="EL376" s="5"/>
      <c r="EM376" s="5"/>
      <c r="EN376" s="5"/>
      <c r="EO376" s="5"/>
      <c r="EP376" s="5"/>
      <c r="EQ376" s="5"/>
      <c r="ER376" s="5"/>
      <c r="ES376" s="5"/>
      <c r="ET376" s="5"/>
      <c r="EU376" s="5"/>
      <c r="EV376" s="5"/>
      <c r="EW376" s="5"/>
      <c r="EX376" s="5"/>
      <c r="EY376" s="5"/>
      <c r="EZ376" s="5"/>
      <c r="FA376" s="5"/>
      <c r="FB376" s="5"/>
      <c r="FC376" s="5"/>
      <c r="FD376" s="5"/>
      <c r="FE376" s="5"/>
      <c r="FF376" s="5"/>
      <c r="FG376" s="5"/>
      <c r="FH376" s="5"/>
      <c r="FI376" s="5"/>
      <c r="FJ376" s="5"/>
      <c r="FK376" s="5"/>
      <c r="FL376" s="5"/>
      <c r="FM376" s="5"/>
      <c r="FN376" s="5"/>
      <c r="FO376" s="5"/>
      <c r="FP376" s="5"/>
      <c r="FQ376" s="5"/>
      <c r="FR376" s="5"/>
      <c r="FS376" s="5"/>
      <c r="FT376" s="5"/>
      <c r="FU376" s="5"/>
      <c r="FV376" s="5"/>
      <c r="FW376" s="5"/>
      <c r="FX376" s="5"/>
      <c r="FY376" s="5"/>
      <c r="FZ376" s="5"/>
      <c r="GA376" s="5"/>
      <c r="GB376" s="5"/>
      <c r="GC376" s="5"/>
      <c r="GD376" s="5"/>
      <c r="GE376" s="5"/>
      <c r="GF376" s="5"/>
      <c r="GG376" s="5"/>
      <c r="GH376" s="5"/>
      <c r="GI376" s="5"/>
      <c r="GJ376" s="5"/>
      <c r="GK376" s="5"/>
      <c r="GL376" s="5"/>
      <c r="GM376" s="5"/>
      <c r="GN376" s="5"/>
      <c r="GO376" s="5"/>
      <c r="GP376" s="5"/>
      <c r="GQ376" s="5"/>
      <c r="GR376" s="5"/>
      <c r="GS376" s="5"/>
      <c r="GT376" s="5"/>
      <c r="GU376" s="5"/>
      <c r="GV376" s="5"/>
      <c r="GW376" s="5"/>
      <c r="GX376" s="5"/>
      <c r="GY376" s="5"/>
      <c r="GZ376" s="5"/>
      <c r="HA376" s="5"/>
      <c r="HB376" s="5"/>
      <c r="HC376" s="5"/>
      <c r="HD376" s="5"/>
      <c r="HE376" s="5"/>
      <c r="HF376" s="5"/>
      <c r="HG376" s="5"/>
      <c r="HH376" s="5"/>
      <c r="HI376" s="5"/>
      <c r="HJ376" s="5"/>
      <c r="HK376" s="5"/>
      <c r="HL376" s="5"/>
      <c r="HM376" s="5"/>
      <c r="HN376" s="5"/>
      <c r="HO376" s="5"/>
      <c r="HP376" s="5"/>
      <c r="HQ376" s="5"/>
      <c r="HR376" s="5"/>
      <c r="HS376" s="5"/>
    </row>
    <row r="377" spans="1:227" s="6" customFormat="1">
      <c r="A377" s="81" t="s">
        <v>68</v>
      </c>
      <c r="B377" s="83"/>
      <c r="C377" s="74">
        <v>2022</v>
      </c>
      <c r="D377" s="15">
        <f>SUM(E377:I377)</f>
        <v>0</v>
      </c>
      <c r="E377" s="15">
        <v>0</v>
      </c>
      <c r="F377" s="15">
        <v>0</v>
      </c>
      <c r="G377" s="15">
        <v>0</v>
      </c>
      <c r="H377" s="15">
        <v>0</v>
      </c>
      <c r="I377" s="15">
        <v>0</v>
      </c>
      <c r="J377" s="42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  <c r="DB377" s="5"/>
      <c r="DC377" s="5"/>
      <c r="DD377" s="5"/>
      <c r="DE377" s="5"/>
      <c r="DF377" s="5"/>
      <c r="DG377" s="5"/>
      <c r="DH377" s="5"/>
      <c r="DI377" s="5"/>
      <c r="DJ377" s="5"/>
      <c r="DK377" s="5"/>
      <c r="DL377" s="5"/>
      <c r="DM377" s="5"/>
      <c r="DN377" s="5"/>
      <c r="DO377" s="5"/>
      <c r="DP377" s="5"/>
      <c r="DQ377" s="5"/>
      <c r="DR377" s="5"/>
      <c r="DS377" s="5"/>
      <c r="DT377" s="5"/>
      <c r="DU377" s="5"/>
      <c r="DV377" s="5"/>
      <c r="DW377" s="5"/>
      <c r="DX377" s="5"/>
      <c r="DY377" s="5"/>
      <c r="DZ377" s="5"/>
      <c r="EA377" s="5"/>
      <c r="EB377" s="5"/>
      <c r="EC377" s="5"/>
      <c r="ED377" s="5"/>
      <c r="EE377" s="5"/>
      <c r="EF377" s="5"/>
      <c r="EG377" s="5"/>
      <c r="EH377" s="5"/>
      <c r="EI377" s="5"/>
      <c r="EJ377" s="5"/>
      <c r="EK377" s="5"/>
      <c r="EL377" s="5"/>
      <c r="EM377" s="5"/>
      <c r="EN377" s="5"/>
      <c r="EO377" s="5"/>
      <c r="EP377" s="5"/>
      <c r="EQ377" s="5"/>
      <c r="ER377" s="5"/>
      <c r="ES377" s="5"/>
      <c r="ET377" s="5"/>
      <c r="EU377" s="5"/>
      <c r="EV377" s="5"/>
      <c r="EW377" s="5"/>
      <c r="EX377" s="5"/>
      <c r="EY377" s="5"/>
      <c r="EZ377" s="5"/>
      <c r="FA377" s="5"/>
      <c r="FB377" s="5"/>
      <c r="FC377" s="5"/>
      <c r="FD377" s="5"/>
      <c r="FE377" s="5"/>
      <c r="FF377" s="5"/>
      <c r="FG377" s="5"/>
      <c r="FH377" s="5"/>
      <c r="FI377" s="5"/>
      <c r="FJ377" s="5"/>
      <c r="FK377" s="5"/>
      <c r="FL377" s="5"/>
      <c r="FM377" s="5"/>
      <c r="FN377" s="5"/>
      <c r="FO377" s="5"/>
      <c r="FP377" s="5"/>
      <c r="FQ377" s="5"/>
      <c r="FR377" s="5"/>
      <c r="FS377" s="5"/>
      <c r="FT377" s="5"/>
      <c r="FU377" s="5"/>
      <c r="FV377" s="5"/>
      <c r="FW377" s="5"/>
      <c r="FX377" s="5"/>
      <c r="FY377" s="5"/>
      <c r="FZ377" s="5"/>
      <c r="GA377" s="5"/>
      <c r="GB377" s="5"/>
      <c r="GC377" s="5"/>
      <c r="GD377" s="5"/>
      <c r="GE377" s="5"/>
      <c r="GF377" s="5"/>
      <c r="GG377" s="5"/>
      <c r="GH377" s="5"/>
      <c r="GI377" s="5"/>
      <c r="GJ377" s="5"/>
      <c r="GK377" s="5"/>
      <c r="GL377" s="5"/>
      <c r="GM377" s="5"/>
      <c r="GN377" s="5"/>
      <c r="GO377" s="5"/>
      <c r="GP377" s="5"/>
      <c r="GQ377" s="5"/>
      <c r="GR377" s="5"/>
      <c r="GS377" s="5"/>
      <c r="GT377" s="5"/>
      <c r="GU377" s="5"/>
      <c r="GV377" s="5"/>
      <c r="GW377" s="5"/>
      <c r="GX377" s="5"/>
      <c r="GY377" s="5"/>
      <c r="GZ377" s="5"/>
      <c r="HA377" s="5"/>
      <c r="HB377" s="5"/>
      <c r="HC377" s="5"/>
      <c r="HD377" s="5"/>
      <c r="HE377" s="5"/>
      <c r="HF377" s="5"/>
      <c r="HG377" s="5"/>
      <c r="HH377" s="5"/>
      <c r="HI377" s="5"/>
      <c r="HJ377" s="5"/>
      <c r="HK377" s="5"/>
      <c r="HL377" s="5"/>
      <c r="HM377" s="5"/>
      <c r="HN377" s="5"/>
      <c r="HO377" s="5"/>
      <c r="HP377" s="5"/>
      <c r="HQ377" s="5"/>
      <c r="HR377" s="5"/>
      <c r="HS377" s="5"/>
    </row>
    <row r="378" spans="1:227" s="6" customFormat="1">
      <c r="A378" s="84"/>
      <c r="B378" s="83"/>
      <c r="C378" s="74">
        <v>2023</v>
      </c>
      <c r="D378" s="15">
        <f>SUM(E378:I378)</f>
        <v>0</v>
      </c>
      <c r="E378" s="15">
        <v>0</v>
      </c>
      <c r="F378" s="15">
        <v>0</v>
      </c>
      <c r="G378" s="15">
        <v>0</v>
      </c>
      <c r="H378" s="15">
        <v>0</v>
      </c>
      <c r="I378" s="15">
        <v>0</v>
      </c>
      <c r="J378" s="42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  <c r="DB378" s="5"/>
      <c r="DC378" s="5"/>
      <c r="DD378" s="5"/>
      <c r="DE378" s="5"/>
      <c r="DF378" s="5"/>
      <c r="DG378" s="5"/>
      <c r="DH378" s="5"/>
      <c r="DI378" s="5"/>
      <c r="DJ378" s="5"/>
      <c r="DK378" s="5"/>
      <c r="DL378" s="5"/>
      <c r="DM378" s="5"/>
      <c r="DN378" s="5"/>
      <c r="DO378" s="5"/>
      <c r="DP378" s="5"/>
      <c r="DQ378" s="5"/>
      <c r="DR378" s="5"/>
      <c r="DS378" s="5"/>
      <c r="DT378" s="5"/>
      <c r="DU378" s="5"/>
      <c r="DV378" s="5"/>
      <c r="DW378" s="5"/>
      <c r="DX378" s="5"/>
      <c r="DY378" s="5"/>
      <c r="DZ378" s="5"/>
      <c r="EA378" s="5"/>
      <c r="EB378" s="5"/>
      <c r="EC378" s="5"/>
      <c r="ED378" s="5"/>
      <c r="EE378" s="5"/>
      <c r="EF378" s="5"/>
      <c r="EG378" s="5"/>
      <c r="EH378" s="5"/>
      <c r="EI378" s="5"/>
      <c r="EJ378" s="5"/>
      <c r="EK378" s="5"/>
      <c r="EL378" s="5"/>
      <c r="EM378" s="5"/>
      <c r="EN378" s="5"/>
      <c r="EO378" s="5"/>
      <c r="EP378" s="5"/>
      <c r="EQ378" s="5"/>
      <c r="ER378" s="5"/>
      <c r="ES378" s="5"/>
      <c r="ET378" s="5"/>
      <c r="EU378" s="5"/>
      <c r="EV378" s="5"/>
      <c r="EW378" s="5"/>
      <c r="EX378" s="5"/>
      <c r="EY378" s="5"/>
      <c r="EZ378" s="5"/>
      <c r="FA378" s="5"/>
      <c r="FB378" s="5"/>
      <c r="FC378" s="5"/>
      <c r="FD378" s="5"/>
      <c r="FE378" s="5"/>
      <c r="FF378" s="5"/>
      <c r="FG378" s="5"/>
      <c r="FH378" s="5"/>
      <c r="FI378" s="5"/>
      <c r="FJ378" s="5"/>
      <c r="FK378" s="5"/>
      <c r="FL378" s="5"/>
      <c r="FM378" s="5"/>
      <c r="FN378" s="5"/>
      <c r="FO378" s="5"/>
      <c r="FP378" s="5"/>
      <c r="FQ378" s="5"/>
      <c r="FR378" s="5"/>
      <c r="FS378" s="5"/>
      <c r="FT378" s="5"/>
      <c r="FU378" s="5"/>
      <c r="FV378" s="5"/>
      <c r="FW378" s="5"/>
      <c r="FX378" s="5"/>
      <c r="FY378" s="5"/>
      <c r="FZ378" s="5"/>
      <c r="GA378" s="5"/>
      <c r="GB378" s="5"/>
      <c r="GC378" s="5"/>
      <c r="GD378" s="5"/>
      <c r="GE378" s="5"/>
      <c r="GF378" s="5"/>
      <c r="GG378" s="5"/>
      <c r="GH378" s="5"/>
      <c r="GI378" s="5"/>
      <c r="GJ378" s="5"/>
      <c r="GK378" s="5"/>
      <c r="GL378" s="5"/>
      <c r="GM378" s="5"/>
      <c r="GN378" s="5"/>
      <c r="GO378" s="5"/>
      <c r="GP378" s="5"/>
      <c r="GQ378" s="5"/>
      <c r="GR378" s="5"/>
      <c r="GS378" s="5"/>
      <c r="GT378" s="5"/>
      <c r="GU378" s="5"/>
      <c r="GV378" s="5"/>
      <c r="GW378" s="5"/>
      <c r="GX378" s="5"/>
      <c r="GY378" s="5"/>
      <c r="GZ378" s="5"/>
      <c r="HA378" s="5"/>
      <c r="HB378" s="5"/>
      <c r="HC378" s="5"/>
      <c r="HD378" s="5"/>
      <c r="HE378" s="5"/>
      <c r="HF378" s="5"/>
      <c r="HG378" s="5"/>
      <c r="HH378" s="5"/>
      <c r="HI378" s="5"/>
      <c r="HJ378" s="5"/>
      <c r="HK378" s="5"/>
      <c r="HL378" s="5"/>
      <c r="HM378" s="5"/>
      <c r="HN378" s="5"/>
      <c r="HO378" s="5"/>
      <c r="HP378" s="5"/>
      <c r="HQ378" s="5"/>
      <c r="HR378" s="5"/>
      <c r="HS378" s="5"/>
    </row>
    <row r="379" spans="1:227" s="6" customFormat="1">
      <c r="A379" s="82"/>
      <c r="B379" s="83"/>
      <c r="C379" s="74" t="s">
        <v>16</v>
      </c>
      <c r="D379" s="15">
        <f>SUM(D377:D378)</f>
        <v>0</v>
      </c>
      <c r="E379" s="15">
        <f t="shared" ref="E379:I379" si="163">SUM(E377:E378)</f>
        <v>0</v>
      </c>
      <c r="F379" s="15">
        <f t="shared" si="163"/>
        <v>0</v>
      </c>
      <c r="G379" s="15">
        <f t="shared" si="163"/>
        <v>0</v>
      </c>
      <c r="H379" s="15">
        <f t="shared" si="163"/>
        <v>0</v>
      </c>
      <c r="I379" s="15">
        <f t="shared" si="163"/>
        <v>0</v>
      </c>
      <c r="J379" s="42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  <c r="DA379" s="5"/>
      <c r="DB379" s="5"/>
      <c r="DC379" s="5"/>
      <c r="DD379" s="5"/>
      <c r="DE379" s="5"/>
      <c r="DF379" s="5"/>
      <c r="DG379" s="5"/>
      <c r="DH379" s="5"/>
      <c r="DI379" s="5"/>
      <c r="DJ379" s="5"/>
      <c r="DK379" s="5"/>
      <c r="DL379" s="5"/>
      <c r="DM379" s="5"/>
      <c r="DN379" s="5"/>
      <c r="DO379" s="5"/>
      <c r="DP379" s="5"/>
      <c r="DQ379" s="5"/>
      <c r="DR379" s="5"/>
      <c r="DS379" s="5"/>
      <c r="DT379" s="5"/>
      <c r="DU379" s="5"/>
      <c r="DV379" s="5"/>
      <c r="DW379" s="5"/>
      <c r="DX379" s="5"/>
      <c r="DY379" s="5"/>
      <c r="DZ379" s="5"/>
      <c r="EA379" s="5"/>
      <c r="EB379" s="5"/>
      <c r="EC379" s="5"/>
      <c r="ED379" s="5"/>
      <c r="EE379" s="5"/>
      <c r="EF379" s="5"/>
      <c r="EG379" s="5"/>
      <c r="EH379" s="5"/>
      <c r="EI379" s="5"/>
      <c r="EJ379" s="5"/>
      <c r="EK379" s="5"/>
      <c r="EL379" s="5"/>
      <c r="EM379" s="5"/>
      <c r="EN379" s="5"/>
      <c r="EO379" s="5"/>
      <c r="EP379" s="5"/>
      <c r="EQ379" s="5"/>
      <c r="ER379" s="5"/>
      <c r="ES379" s="5"/>
      <c r="ET379" s="5"/>
      <c r="EU379" s="5"/>
      <c r="EV379" s="5"/>
      <c r="EW379" s="5"/>
      <c r="EX379" s="5"/>
      <c r="EY379" s="5"/>
      <c r="EZ379" s="5"/>
      <c r="FA379" s="5"/>
      <c r="FB379" s="5"/>
      <c r="FC379" s="5"/>
      <c r="FD379" s="5"/>
      <c r="FE379" s="5"/>
      <c r="FF379" s="5"/>
      <c r="FG379" s="5"/>
      <c r="FH379" s="5"/>
      <c r="FI379" s="5"/>
      <c r="FJ379" s="5"/>
      <c r="FK379" s="5"/>
      <c r="FL379" s="5"/>
      <c r="FM379" s="5"/>
      <c r="FN379" s="5"/>
      <c r="FO379" s="5"/>
      <c r="FP379" s="5"/>
      <c r="FQ379" s="5"/>
      <c r="FR379" s="5"/>
      <c r="FS379" s="5"/>
      <c r="FT379" s="5"/>
      <c r="FU379" s="5"/>
      <c r="FV379" s="5"/>
      <c r="FW379" s="5"/>
      <c r="FX379" s="5"/>
      <c r="FY379" s="5"/>
      <c r="FZ379" s="5"/>
      <c r="GA379" s="5"/>
      <c r="GB379" s="5"/>
      <c r="GC379" s="5"/>
      <c r="GD379" s="5"/>
      <c r="GE379" s="5"/>
      <c r="GF379" s="5"/>
      <c r="GG379" s="5"/>
      <c r="GH379" s="5"/>
      <c r="GI379" s="5"/>
      <c r="GJ379" s="5"/>
      <c r="GK379" s="5"/>
      <c r="GL379" s="5"/>
      <c r="GM379" s="5"/>
      <c r="GN379" s="5"/>
      <c r="GO379" s="5"/>
      <c r="GP379" s="5"/>
      <c r="GQ379" s="5"/>
      <c r="GR379" s="5"/>
      <c r="GS379" s="5"/>
      <c r="GT379" s="5"/>
      <c r="GU379" s="5"/>
      <c r="GV379" s="5"/>
      <c r="GW379" s="5"/>
      <c r="GX379" s="5"/>
      <c r="GY379" s="5"/>
      <c r="GZ379" s="5"/>
      <c r="HA379" s="5"/>
      <c r="HB379" s="5"/>
      <c r="HC379" s="5"/>
      <c r="HD379" s="5"/>
      <c r="HE379" s="5"/>
      <c r="HF379" s="5"/>
      <c r="HG379" s="5"/>
      <c r="HH379" s="5"/>
      <c r="HI379" s="5"/>
      <c r="HJ379" s="5"/>
      <c r="HK379" s="5"/>
      <c r="HL379" s="5"/>
      <c r="HM379" s="5"/>
      <c r="HN379" s="5"/>
      <c r="HO379" s="5"/>
      <c r="HP379" s="5"/>
      <c r="HQ379" s="5"/>
      <c r="HR379" s="5"/>
      <c r="HS379" s="5"/>
    </row>
    <row r="380" spans="1:227" s="6" customFormat="1" ht="18.75" customHeight="1">
      <c r="A380" s="81" t="s">
        <v>50</v>
      </c>
      <c r="B380" s="83"/>
      <c r="C380" s="74">
        <v>2022</v>
      </c>
      <c r="D380" s="15">
        <f>SUM(E380:I380)</f>
        <v>995.7</v>
      </c>
      <c r="E380" s="15">
        <v>0</v>
      </c>
      <c r="F380" s="15">
        <v>0</v>
      </c>
      <c r="G380" s="15">
        <v>995.7</v>
      </c>
      <c r="H380" s="15">
        <v>0</v>
      </c>
      <c r="I380" s="15">
        <v>0</v>
      </c>
      <c r="J380" s="42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  <c r="DB380" s="5"/>
      <c r="DC380" s="5"/>
      <c r="DD380" s="5"/>
      <c r="DE380" s="5"/>
      <c r="DF380" s="5"/>
      <c r="DG380" s="5"/>
      <c r="DH380" s="5"/>
      <c r="DI380" s="5"/>
      <c r="DJ380" s="5"/>
      <c r="DK380" s="5"/>
      <c r="DL380" s="5"/>
      <c r="DM380" s="5"/>
      <c r="DN380" s="5"/>
      <c r="DO380" s="5"/>
      <c r="DP380" s="5"/>
      <c r="DQ380" s="5"/>
      <c r="DR380" s="5"/>
      <c r="DS380" s="5"/>
      <c r="DT380" s="5"/>
      <c r="DU380" s="5"/>
      <c r="DV380" s="5"/>
      <c r="DW380" s="5"/>
      <c r="DX380" s="5"/>
      <c r="DY380" s="5"/>
      <c r="DZ380" s="5"/>
      <c r="EA380" s="5"/>
      <c r="EB380" s="5"/>
      <c r="EC380" s="5"/>
      <c r="ED380" s="5"/>
      <c r="EE380" s="5"/>
      <c r="EF380" s="5"/>
      <c r="EG380" s="5"/>
      <c r="EH380" s="5"/>
      <c r="EI380" s="5"/>
      <c r="EJ380" s="5"/>
      <c r="EK380" s="5"/>
      <c r="EL380" s="5"/>
      <c r="EM380" s="5"/>
      <c r="EN380" s="5"/>
      <c r="EO380" s="5"/>
      <c r="EP380" s="5"/>
      <c r="EQ380" s="5"/>
      <c r="ER380" s="5"/>
      <c r="ES380" s="5"/>
      <c r="ET380" s="5"/>
      <c r="EU380" s="5"/>
      <c r="EV380" s="5"/>
      <c r="EW380" s="5"/>
      <c r="EX380" s="5"/>
      <c r="EY380" s="5"/>
      <c r="EZ380" s="5"/>
      <c r="FA380" s="5"/>
      <c r="FB380" s="5"/>
      <c r="FC380" s="5"/>
      <c r="FD380" s="5"/>
      <c r="FE380" s="5"/>
      <c r="FF380" s="5"/>
      <c r="FG380" s="5"/>
      <c r="FH380" s="5"/>
      <c r="FI380" s="5"/>
      <c r="FJ380" s="5"/>
      <c r="FK380" s="5"/>
      <c r="FL380" s="5"/>
      <c r="FM380" s="5"/>
      <c r="FN380" s="5"/>
      <c r="FO380" s="5"/>
      <c r="FP380" s="5"/>
      <c r="FQ380" s="5"/>
      <c r="FR380" s="5"/>
      <c r="FS380" s="5"/>
      <c r="FT380" s="5"/>
      <c r="FU380" s="5"/>
      <c r="FV380" s="5"/>
      <c r="FW380" s="5"/>
      <c r="FX380" s="5"/>
      <c r="FY380" s="5"/>
      <c r="FZ380" s="5"/>
      <c r="GA380" s="5"/>
      <c r="GB380" s="5"/>
      <c r="GC380" s="5"/>
      <c r="GD380" s="5"/>
      <c r="GE380" s="5"/>
      <c r="GF380" s="5"/>
      <c r="GG380" s="5"/>
      <c r="GH380" s="5"/>
      <c r="GI380" s="5"/>
      <c r="GJ380" s="5"/>
      <c r="GK380" s="5"/>
      <c r="GL380" s="5"/>
      <c r="GM380" s="5"/>
      <c r="GN380" s="5"/>
      <c r="GO380" s="5"/>
      <c r="GP380" s="5"/>
      <c r="GQ380" s="5"/>
      <c r="GR380" s="5"/>
      <c r="GS380" s="5"/>
      <c r="GT380" s="5"/>
      <c r="GU380" s="5"/>
      <c r="GV380" s="5"/>
      <c r="GW380" s="5"/>
      <c r="GX380" s="5"/>
      <c r="GY380" s="5"/>
      <c r="GZ380" s="5"/>
      <c r="HA380" s="5"/>
      <c r="HB380" s="5"/>
      <c r="HC380" s="5"/>
      <c r="HD380" s="5"/>
      <c r="HE380" s="5"/>
      <c r="HF380" s="5"/>
      <c r="HG380" s="5"/>
      <c r="HH380" s="5"/>
      <c r="HI380" s="5"/>
      <c r="HJ380" s="5"/>
      <c r="HK380" s="5"/>
      <c r="HL380" s="5"/>
      <c r="HM380" s="5"/>
      <c r="HN380" s="5"/>
      <c r="HO380" s="5"/>
      <c r="HP380" s="5"/>
      <c r="HQ380" s="5"/>
      <c r="HR380" s="5"/>
      <c r="HS380" s="5"/>
    </row>
    <row r="381" spans="1:227" s="6" customFormat="1">
      <c r="A381" s="84"/>
      <c r="B381" s="83"/>
      <c r="C381" s="74">
        <v>2023</v>
      </c>
      <c r="D381" s="15">
        <f>SUM(E381:I381)</f>
        <v>0</v>
      </c>
      <c r="E381" s="15">
        <v>0</v>
      </c>
      <c r="F381" s="15">
        <v>0</v>
      </c>
      <c r="G381" s="15">
        <v>0</v>
      </c>
      <c r="H381" s="15">
        <v>0</v>
      </c>
      <c r="I381" s="15">
        <v>0</v>
      </c>
      <c r="J381" s="42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  <c r="DB381" s="5"/>
      <c r="DC381" s="5"/>
      <c r="DD381" s="5"/>
      <c r="DE381" s="5"/>
      <c r="DF381" s="5"/>
      <c r="DG381" s="5"/>
      <c r="DH381" s="5"/>
      <c r="DI381" s="5"/>
      <c r="DJ381" s="5"/>
      <c r="DK381" s="5"/>
      <c r="DL381" s="5"/>
      <c r="DM381" s="5"/>
      <c r="DN381" s="5"/>
      <c r="DO381" s="5"/>
      <c r="DP381" s="5"/>
      <c r="DQ381" s="5"/>
      <c r="DR381" s="5"/>
      <c r="DS381" s="5"/>
      <c r="DT381" s="5"/>
      <c r="DU381" s="5"/>
      <c r="DV381" s="5"/>
      <c r="DW381" s="5"/>
      <c r="DX381" s="5"/>
      <c r="DY381" s="5"/>
      <c r="DZ381" s="5"/>
      <c r="EA381" s="5"/>
      <c r="EB381" s="5"/>
      <c r="EC381" s="5"/>
      <c r="ED381" s="5"/>
      <c r="EE381" s="5"/>
      <c r="EF381" s="5"/>
      <c r="EG381" s="5"/>
      <c r="EH381" s="5"/>
      <c r="EI381" s="5"/>
      <c r="EJ381" s="5"/>
      <c r="EK381" s="5"/>
      <c r="EL381" s="5"/>
      <c r="EM381" s="5"/>
      <c r="EN381" s="5"/>
      <c r="EO381" s="5"/>
      <c r="EP381" s="5"/>
      <c r="EQ381" s="5"/>
      <c r="ER381" s="5"/>
      <c r="ES381" s="5"/>
      <c r="ET381" s="5"/>
      <c r="EU381" s="5"/>
      <c r="EV381" s="5"/>
      <c r="EW381" s="5"/>
      <c r="EX381" s="5"/>
      <c r="EY381" s="5"/>
      <c r="EZ381" s="5"/>
      <c r="FA381" s="5"/>
      <c r="FB381" s="5"/>
      <c r="FC381" s="5"/>
      <c r="FD381" s="5"/>
      <c r="FE381" s="5"/>
      <c r="FF381" s="5"/>
      <c r="FG381" s="5"/>
      <c r="FH381" s="5"/>
      <c r="FI381" s="5"/>
      <c r="FJ381" s="5"/>
      <c r="FK381" s="5"/>
      <c r="FL381" s="5"/>
      <c r="FM381" s="5"/>
      <c r="FN381" s="5"/>
      <c r="FO381" s="5"/>
      <c r="FP381" s="5"/>
      <c r="FQ381" s="5"/>
      <c r="FR381" s="5"/>
      <c r="FS381" s="5"/>
      <c r="FT381" s="5"/>
      <c r="FU381" s="5"/>
      <c r="FV381" s="5"/>
      <c r="FW381" s="5"/>
      <c r="FX381" s="5"/>
      <c r="FY381" s="5"/>
      <c r="FZ381" s="5"/>
      <c r="GA381" s="5"/>
      <c r="GB381" s="5"/>
      <c r="GC381" s="5"/>
      <c r="GD381" s="5"/>
      <c r="GE381" s="5"/>
      <c r="GF381" s="5"/>
      <c r="GG381" s="5"/>
      <c r="GH381" s="5"/>
      <c r="GI381" s="5"/>
      <c r="GJ381" s="5"/>
      <c r="GK381" s="5"/>
      <c r="GL381" s="5"/>
      <c r="GM381" s="5"/>
      <c r="GN381" s="5"/>
      <c r="GO381" s="5"/>
      <c r="GP381" s="5"/>
      <c r="GQ381" s="5"/>
      <c r="GR381" s="5"/>
      <c r="GS381" s="5"/>
      <c r="GT381" s="5"/>
      <c r="GU381" s="5"/>
      <c r="GV381" s="5"/>
      <c r="GW381" s="5"/>
      <c r="GX381" s="5"/>
      <c r="GY381" s="5"/>
      <c r="GZ381" s="5"/>
      <c r="HA381" s="5"/>
      <c r="HB381" s="5"/>
      <c r="HC381" s="5"/>
      <c r="HD381" s="5"/>
      <c r="HE381" s="5"/>
      <c r="HF381" s="5"/>
      <c r="HG381" s="5"/>
      <c r="HH381" s="5"/>
      <c r="HI381" s="5"/>
      <c r="HJ381" s="5"/>
      <c r="HK381" s="5"/>
      <c r="HL381" s="5"/>
      <c r="HM381" s="5"/>
      <c r="HN381" s="5"/>
      <c r="HO381" s="5"/>
      <c r="HP381" s="5"/>
      <c r="HQ381" s="5"/>
      <c r="HR381" s="5"/>
      <c r="HS381" s="5"/>
    </row>
    <row r="382" spans="1:227" s="6" customFormat="1" ht="21" customHeight="1">
      <c r="A382" s="82"/>
      <c r="B382" s="83"/>
      <c r="C382" s="74" t="s">
        <v>16</v>
      </c>
      <c r="D382" s="15">
        <f t="shared" ref="D382:I382" si="164">SUM(D380:D381)</f>
        <v>995.7</v>
      </c>
      <c r="E382" s="15">
        <f t="shared" si="164"/>
        <v>0</v>
      </c>
      <c r="F382" s="15">
        <f t="shared" si="164"/>
        <v>0</v>
      </c>
      <c r="G382" s="15">
        <f t="shared" si="164"/>
        <v>995.7</v>
      </c>
      <c r="H382" s="15">
        <f t="shared" si="164"/>
        <v>0</v>
      </c>
      <c r="I382" s="15">
        <f t="shared" si="164"/>
        <v>0</v>
      </c>
      <c r="J382" s="42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  <c r="DA382" s="5"/>
      <c r="DB382" s="5"/>
      <c r="DC382" s="5"/>
      <c r="DD382" s="5"/>
      <c r="DE382" s="5"/>
      <c r="DF382" s="5"/>
      <c r="DG382" s="5"/>
      <c r="DH382" s="5"/>
      <c r="DI382" s="5"/>
      <c r="DJ382" s="5"/>
      <c r="DK382" s="5"/>
      <c r="DL382" s="5"/>
      <c r="DM382" s="5"/>
      <c r="DN382" s="5"/>
      <c r="DO382" s="5"/>
      <c r="DP382" s="5"/>
      <c r="DQ382" s="5"/>
      <c r="DR382" s="5"/>
      <c r="DS382" s="5"/>
      <c r="DT382" s="5"/>
      <c r="DU382" s="5"/>
      <c r="DV382" s="5"/>
      <c r="DW382" s="5"/>
      <c r="DX382" s="5"/>
      <c r="DY382" s="5"/>
      <c r="DZ382" s="5"/>
      <c r="EA382" s="5"/>
      <c r="EB382" s="5"/>
      <c r="EC382" s="5"/>
      <c r="ED382" s="5"/>
      <c r="EE382" s="5"/>
      <c r="EF382" s="5"/>
      <c r="EG382" s="5"/>
      <c r="EH382" s="5"/>
      <c r="EI382" s="5"/>
      <c r="EJ382" s="5"/>
      <c r="EK382" s="5"/>
      <c r="EL382" s="5"/>
      <c r="EM382" s="5"/>
      <c r="EN382" s="5"/>
      <c r="EO382" s="5"/>
      <c r="EP382" s="5"/>
      <c r="EQ382" s="5"/>
      <c r="ER382" s="5"/>
      <c r="ES382" s="5"/>
      <c r="ET382" s="5"/>
      <c r="EU382" s="5"/>
      <c r="EV382" s="5"/>
      <c r="EW382" s="5"/>
      <c r="EX382" s="5"/>
      <c r="EY382" s="5"/>
      <c r="EZ382" s="5"/>
      <c r="FA382" s="5"/>
      <c r="FB382" s="5"/>
      <c r="FC382" s="5"/>
      <c r="FD382" s="5"/>
      <c r="FE382" s="5"/>
      <c r="FF382" s="5"/>
      <c r="FG382" s="5"/>
      <c r="FH382" s="5"/>
      <c r="FI382" s="5"/>
      <c r="FJ382" s="5"/>
      <c r="FK382" s="5"/>
      <c r="FL382" s="5"/>
      <c r="FM382" s="5"/>
      <c r="FN382" s="5"/>
      <c r="FO382" s="5"/>
      <c r="FP382" s="5"/>
      <c r="FQ382" s="5"/>
      <c r="FR382" s="5"/>
      <c r="FS382" s="5"/>
      <c r="FT382" s="5"/>
      <c r="FU382" s="5"/>
      <c r="FV382" s="5"/>
      <c r="FW382" s="5"/>
      <c r="FX382" s="5"/>
      <c r="FY382" s="5"/>
      <c r="FZ382" s="5"/>
      <c r="GA382" s="5"/>
      <c r="GB382" s="5"/>
      <c r="GC382" s="5"/>
      <c r="GD382" s="5"/>
      <c r="GE382" s="5"/>
      <c r="GF382" s="5"/>
      <c r="GG382" s="5"/>
      <c r="GH382" s="5"/>
      <c r="GI382" s="5"/>
      <c r="GJ382" s="5"/>
      <c r="GK382" s="5"/>
      <c r="GL382" s="5"/>
      <c r="GM382" s="5"/>
      <c r="GN382" s="5"/>
      <c r="GO382" s="5"/>
      <c r="GP382" s="5"/>
      <c r="GQ382" s="5"/>
      <c r="GR382" s="5"/>
      <c r="GS382" s="5"/>
      <c r="GT382" s="5"/>
      <c r="GU382" s="5"/>
      <c r="GV382" s="5"/>
      <c r="GW382" s="5"/>
      <c r="GX382" s="5"/>
      <c r="GY382" s="5"/>
      <c r="GZ382" s="5"/>
      <c r="HA382" s="5"/>
      <c r="HB382" s="5"/>
      <c r="HC382" s="5"/>
      <c r="HD382" s="5"/>
      <c r="HE382" s="5"/>
      <c r="HF382" s="5"/>
      <c r="HG382" s="5"/>
      <c r="HH382" s="5"/>
      <c r="HI382" s="5"/>
      <c r="HJ382" s="5"/>
      <c r="HK382" s="5"/>
      <c r="HL382" s="5"/>
      <c r="HM382" s="5"/>
      <c r="HN382" s="5"/>
      <c r="HO382" s="5"/>
      <c r="HP382" s="5"/>
      <c r="HQ382" s="5"/>
      <c r="HR382" s="5"/>
      <c r="HS382" s="5"/>
    </row>
    <row r="383" spans="1:227" s="6" customFormat="1">
      <c r="A383" s="76" t="s">
        <v>77</v>
      </c>
      <c r="B383" s="17"/>
      <c r="C383" s="18"/>
      <c r="D383" s="19"/>
      <c r="E383" s="20"/>
      <c r="F383" s="20"/>
      <c r="G383" s="20"/>
      <c r="H383" s="20"/>
      <c r="I383" s="21"/>
      <c r="J383" s="42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  <c r="DA383" s="5"/>
      <c r="DB383" s="5"/>
      <c r="DC383" s="5"/>
      <c r="DD383" s="5"/>
      <c r="DE383" s="5"/>
      <c r="DF383" s="5"/>
      <c r="DG383" s="5"/>
      <c r="DH383" s="5"/>
      <c r="DI383" s="5"/>
      <c r="DJ383" s="5"/>
      <c r="DK383" s="5"/>
      <c r="DL383" s="5"/>
      <c r="DM383" s="5"/>
      <c r="DN383" s="5"/>
      <c r="DO383" s="5"/>
      <c r="DP383" s="5"/>
      <c r="DQ383" s="5"/>
      <c r="DR383" s="5"/>
      <c r="DS383" s="5"/>
      <c r="DT383" s="5"/>
      <c r="DU383" s="5"/>
      <c r="DV383" s="5"/>
      <c r="DW383" s="5"/>
      <c r="DX383" s="5"/>
      <c r="DY383" s="5"/>
      <c r="DZ383" s="5"/>
      <c r="EA383" s="5"/>
      <c r="EB383" s="5"/>
      <c r="EC383" s="5"/>
      <c r="ED383" s="5"/>
      <c r="EE383" s="5"/>
      <c r="EF383" s="5"/>
      <c r="EG383" s="5"/>
      <c r="EH383" s="5"/>
      <c r="EI383" s="5"/>
      <c r="EJ383" s="5"/>
      <c r="EK383" s="5"/>
      <c r="EL383" s="5"/>
      <c r="EM383" s="5"/>
      <c r="EN383" s="5"/>
      <c r="EO383" s="5"/>
      <c r="EP383" s="5"/>
      <c r="EQ383" s="5"/>
      <c r="ER383" s="5"/>
      <c r="ES383" s="5"/>
      <c r="ET383" s="5"/>
      <c r="EU383" s="5"/>
      <c r="EV383" s="5"/>
      <c r="EW383" s="5"/>
      <c r="EX383" s="5"/>
      <c r="EY383" s="5"/>
      <c r="EZ383" s="5"/>
      <c r="FA383" s="5"/>
      <c r="FB383" s="5"/>
      <c r="FC383" s="5"/>
      <c r="FD383" s="5"/>
      <c r="FE383" s="5"/>
      <c r="FF383" s="5"/>
      <c r="FG383" s="5"/>
      <c r="FH383" s="5"/>
      <c r="FI383" s="5"/>
      <c r="FJ383" s="5"/>
      <c r="FK383" s="5"/>
      <c r="FL383" s="5"/>
      <c r="FM383" s="5"/>
      <c r="FN383" s="5"/>
      <c r="FO383" s="5"/>
      <c r="FP383" s="5"/>
      <c r="FQ383" s="5"/>
      <c r="FR383" s="5"/>
      <c r="FS383" s="5"/>
      <c r="FT383" s="5"/>
      <c r="FU383" s="5"/>
      <c r="FV383" s="5"/>
      <c r="FW383" s="5"/>
      <c r="FX383" s="5"/>
      <c r="FY383" s="5"/>
      <c r="FZ383" s="5"/>
      <c r="GA383" s="5"/>
      <c r="GB383" s="5"/>
      <c r="GC383" s="5"/>
      <c r="GD383" s="5"/>
      <c r="GE383" s="5"/>
      <c r="GF383" s="5"/>
      <c r="GG383" s="5"/>
      <c r="GH383" s="5"/>
      <c r="GI383" s="5"/>
      <c r="GJ383" s="5"/>
      <c r="GK383" s="5"/>
      <c r="GL383" s="5"/>
      <c r="GM383" s="5"/>
      <c r="GN383" s="5"/>
      <c r="GO383" s="5"/>
      <c r="GP383" s="5"/>
      <c r="GQ383" s="5"/>
      <c r="GR383" s="5"/>
      <c r="GS383" s="5"/>
      <c r="GT383" s="5"/>
      <c r="GU383" s="5"/>
      <c r="GV383" s="5"/>
      <c r="GW383" s="5"/>
      <c r="GX383" s="5"/>
      <c r="GY383" s="5"/>
      <c r="GZ383" s="5"/>
      <c r="HA383" s="5"/>
      <c r="HB383" s="5"/>
      <c r="HC383" s="5"/>
      <c r="HD383" s="5"/>
      <c r="HE383" s="5"/>
      <c r="HF383" s="5"/>
      <c r="HG383" s="5"/>
      <c r="HH383" s="5"/>
      <c r="HI383" s="5"/>
      <c r="HJ383" s="5"/>
      <c r="HK383" s="5"/>
      <c r="HL383" s="5"/>
      <c r="HM383" s="5"/>
      <c r="HN383" s="5"/>
      <c r="HO383" s="5"/>
      <c r="HP383" s="5"/>
      <c r="HQ383" s="5"/>
      <c r="HR383" s="5"/>
      <c r="HS383" s="5"/>
    </row>
    <row r="384" spans="1:227" s="6" customFormat="1">
      <c r="A384" s="85" t="s">
        <v>16</v>
      </c>
      <c r="B384" s="80"/>
      <c r="C384" s="75">
        <v>2022</v>
      </c>
      <c r="D384" s="16">
        <f t="shared" ref="D384:I390" si="165">D392</f>
        <v>41170.199999999997</v>
      </c>
      <c r="E384" s="16">
        <f t="shared" si="165"/>
        <v>0</v>
      </c>
      <c r="F384" s="16">
        <f t="shared" si="165"/>
        <v>0</v>
      </c>
      <c r="G384" s="16">
        <f t="shared" si="165"/>
        <v>0</v>
      </c>
      <c r="H384" s="16">
        <f t="shared" si="165"/>
        <v>41170.199999999997</v>
      </c>
      <c r="I384" s="16">
        <f t="shared" si="165"/>
        <v>0</v>
      </c>
      <c r="J384" s="40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  <c r="CM384" s="5"/>
      <c r="CN384" s="5"/>
      <c r="CO384" s="5"/>
      <c r="CP384" s="5"/>
      <c r="CQ384" s="5"/>
      <c r="CR384" s="5"/>
      <c r="CS384" s="5"/>
      <c r="CT384" s="5"/>
      <c r="CU384" s="5"/>
      <c r="CV384" s="5"/>
      <c r="CW384" s="5"/>
      <c r="CX384" s="5"/>
      <c r="CY384" s="5"/>
      <c r="CZ384" s="5"/>
      <c r="DA384" s="5"/>
      <c r="DB384" s="5"/>
      <c r="DC384" s="5"/>
      <c r="DD384" s="5"/>
      <c r="DE384" s="5"/>
      <c r="DF384" s="5"/>
      <c r="DG384" s="5"/>
      <c r="DH384" s="5"/>
      <c r="DI384" s="5"/>
      <c r="DJ384" s="5"/>
      <c r="DK384" s="5"/>
      <c r="DL384" s="5"/>
      <c r="DM384" s="5"/>
      <c r="DN384" s="5"/>
      <c r="DO384" s="5"/>
      <c r="DP384" s="5"/>
      <c r="DQ384" s="5"/>
      <c r="DR384" s="5"/>
      <c r="DS384" s="5"/>
      <c r="DT384" s="5"/>
      <c r="DU384" s="5"/>
      <c r="DV384" s="5"/>
      <c r="DW384" s="5"/>
      <c r="DX384" s="5"/>
      <c r="DY384" s="5"/>
      <c r="DZ384" s="5"/>
      <c r="EA384" s="5"/>
      <c r="EB384" s="5"/>
      <c r="EC384" s="5"/>
      <c r="ED384" s="5"/>
      <c r="EE384" s="5"/>
      <c r="EF384" s="5"/>
      <c r="EG384" s="5"/>
      <c r="EH384" s="5"/>
      <c r="EI384" s="5"/>
      <c r="EJ384" s="5"/>
      <c r="EK384" s="5"/>
      <c r="EL384" s="5"/>
      <c r="EM384" s="5"/>
      <c r="EN384" s="5"/>
      <c r="EO384" s="5"/>
      <c r="EP384" s="5"/>
      <c r="EQ384" s="5"/>
      <c r="ER384" s="5"/>
      <c r="ES384" s="5"/>
      <c r="ET384" s="5"/>
      <c r="EU384" s="5"/>
      <c r="EV384" s="5"/>
      <c r="EW384" s="5"/>
      <c r="EX384" s="5"/>
      <c r="EY384" s="5"/>
      <c r="EZ384" s="5"/>
      <c r="FA384" s="5"/>
      <c r="FB384" s="5"/>
      <c r="FC384" s="5"/>
      <c r="FD384" s="5"/>
      <c r="FE384" s="5"/>
      <c r="FF384" s="5"/>
      <c r="FG384" s="5"/>
      <c r="FH384" s="5"/>
      <c r="FI384" s="5"/>
      <c r="FJ384" s="5"/>
      <c r="FK384" s="5"/>
      <c r="FL384" s="5"/>
      <c r="FM384" s="5"/>
      <c r="FN384" s="5"/>
      <c r="FO384" s="5"/>
      <c r="FP384" s="5"/>
      <c r="FQ384" s="5"/>
      <c r="FR384" s="5"/>
      <c r="FS384" s="5"/>
      <c r="FT384" s="5"/>
      <c r="FU384" s="5"/>
      <c r="FV384" s="5"/>
      <c r="FW384" s="5"/>
      <c r="FX384" s="5"/>
      <c r="FY384" s="5"/>
      <c r="FZ384" s="5"/>
      <c r="GA384" s="5"/>
      <c r="GB384" s="5"/>
      <c r="GC384" s="5"/>
      <c r="GD384" s="5"/>
      <c r="GE384" s="5"/>
      <c r="GF384" s="5"/>
      <c r="GG384" s="5"/>
      <c r="GH384" s="5"/>
      <c r="GI384" s="5"/>
      <c r="GJ384" s="5"/>
      <c r="GK384" s="5"/>
      <c r="GL384" s="5"/>
      <c r="GM384" s="5"/>
      <c r="GN384" s="5"/>
      <c r="GO384" s="5"/>
      <c r="GP384" s="5"/>
      <c r="GQ384" s="5"/>
      <c r="GR384" s="5"/>
      <c r="GS384" s="5"/>
      <c r="GT384" s="5"/>
      <c r="GU384" s="5"/>
      <c r="GV384" s="5"/>
      <c r="GW384" s="5"/>
      <c r="GX384" s="5"/>
      <c r="GY384" s="5"/>
      <c r="GZ384" s="5"/>
      <c r="HA384" s="5"/>
      <c r="HB384" s="5"/>
      <c r="HC384" s="5"/>
      <c r="HD384" s="5"/>
      <c r="HE384" s="5"/>
      <c r="HF384" s="5"/>
      <c r="HG384" s="5"/>
      <c r="HH384" s="5"/>
      <c r="HI384" s="5"/>
      <c r="HJ384" s="5"/>
      <c r="HK384" s="5"/>
      <c r="HL384" s="5"/>
      <c r="HM384" s="5"/>
      <c r="HN384" s="5"/>
      <c r="HO384" s="5"/>
      <c r="HP384" s="5"/>
      <c r="HQ384" s="5"/>
      <c r="HR384" s="5"/>
      <c r="HS384" s="5"/>
    </row>
    <row r="385" spans="1:227" s="6" customFormat="1">
      <c r="A385" s="85"/>
      <c r="B385" s="80"/>
      <c r="C385" s="75">
        <v>2023</v>
      </c>
      <c r="D385" s="16">
        <f t="shared" si="165"/>
        <v>43688.6</v>
      </c>
      <c r="E385" s="16">
        <f t="shared" si="165"/>
        <v>0</v>
      </c>
      <c r="F385" s="16">
        <f t="shared" si="165"/>
        <v>0</v>
      </c>
      <c r="G385" s="16">
        <f t="shared" si="165"/>
        <v>0</v>
      </c>
      <c r="H385" s="16">
        <f t="shared" si="165"/>
        <v>43688.6</v>
      </c>
      <c r="I385" s="16">
        <f t="shared" si="165"/>
        <v>0</v>
      </c>
      <c r="J385" s="40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/>
      <c r="CW385" s="5"/>
      <c r="CX385" s="5"/>
      <c r="CY385" s="5"/>
      <c r="CZ385" s="5"/>
      <c r="DA385" s="5"/>
      <c r="DB385" s="5"/>
      <c r="DC385" s="5"/>
      <c r="DD385" s="5"/>
      <c r="DE385" s="5"/>
      <c r="DF385" s="5"/>
      <c r="DG385" s="5"/>
      <c r="DH385" s="5"/>
      <c r="DI385" s="5"/>
      <c r="DJ385" s="5"/>
      <c r="DK385" s="5"/>
      <c r="DL385" s="5"/>
      <c r="DM385" s="5"/>
      <c r="DN385" s="5"/>
      <c r="DO385" s="5"/>
      <c r="DP385" s="5"/>
      <c r="DQ385" s="5"/>
      <c r="DR385" s="5"/>
      <c r="DS385" s="5"/>
      <c r="DT385" s="5"/>
      <c r="DU385" s="5"/>
      <c r="DV385" s="5"/>
      <c r="DW385" s="5"/>
      <c r="DX385" s="5"/>
      <c r="DY385" s="5"/>
      <c r="DZ385" s="5"/>
      <c r="EA385" s="5"/>
      <c r="EB385" s="5"/>
      <c r="EC385" s="5"/>
      <c r="ED385" s="5"/>
      <c r="EE385" s="5"/>
      <c r="EF385" s="5"/>
      <c r="EG385" s="5"/>
      <c r="EH385" s="5"/>
      <c r="EI385" s="5"/>
      <c r="EJ385" s="5"/>
      <c r="EK385" s="5"/>
      <c r="EL385" s="5"/>
      <c r="EM385" s="5"/>
      <c r="EN385" s="5"/>
      <c r="EO385" s="5"/>
      <c r="EP385" s="5"/>
      <c r="EQ385" s="5"/>
      <c r="ER385" s="5"/>
      <c r="ES385" s="5"/>
      <c r="ET385" s="5"/>
      <c r="EU385" s="5"/>
      <c r="EV385" s="5"/>
      <c r="EW385" s="5"/>
      <c r="EX385" s="5"/>
      <c r="EY385" s="5"/>
      <c r="EZ385" s="5"/>
      <c r="FA385" s="5"/>
      <c r="FB385" s="5"/>
      <c r="FC385" s="5"/>
      <c r="FD385" s="5"/>
      <c r="FE385" s="5"/>
      <c r="FF385" s="5"/>
      <c r="FG385" s="5"/>
      <c r="FH385" s="5"/>
      <c r="FI385" s="5"/>
      <c r="FJ385" s="5"/>
      <c r="FK385" s="5"/>
      <c r="FL385" s="5"/>
      <c r="FM385" s="5"/>
      <c r="FN385" s="5"/>
      <c r="FO385" s="5"/>
      <c r="FP385" s="5"/>
      <c r="FQ385" s="5"/>
      <c r="FR385" s="5"/>
      <c r="FS385" s="5"/>
      <c r="FT385" s="5"/>
      <c r="FU385" s="5"/>
      <c r="FV385" s="5"/>
      <c r="FW385" s="5"/>
      <c r="FX385" s="5"/>
      <c r="FY385" s="5"/>
      <c r="FZ385" s="5"/>
      <c r="GA385" s="5"/>
      <c r="GB385" s="5"/>
      <c r="GC385" s="5"/>
      <c r="GD385" s="5"/>
      <c r="GE385" s="5"/>
      <c r="GF385" s="5"/>
      <c r="GG385" s="5"/>
      <c r="GH385" s="5"/>
      <c r="GI385" s="5"/>
      <c r="GJ385" s="5"/>
      <c r="GK385" s="5"/>
      <c r="GL385" s="5"/>
      <c r="GM385" s="5"/>
      <c r="GN385" s="5"/>
      <c r="GO385" s="5"/>
      <c r="GP385" s="5"/>
      <c r="GQ385" s="5"/>
      <c r="GR385" s="5"/>
      <c r="GS385" s="5"/>
      <c r="GT385" s="5"/>
      <c r="GU385" s="5"/>
      <c r="GV385" s="5"/>
      <c r="GW385" s="5"/>
      <c r="GX385" s="5"/>
      <c r="GY385" s="5"/>
      <c r="GZ385" s="5"/>
      <c r="HA385" s="5"/>
      <c r="HB385" s="5"/>
      <c r="HC385" s="5"/>
      <c r="HD385" s="5"/>
      <c r="HE385" s="5"/>
      <c r="HF385" s="5"/>
      <c r="HG385" s="5"/>
      <c r="HH385" s="5"/>
      <c r="HI385" s="5"/>
      <c r="HJ385" s="5"/>
      <c r="HK385" s="5"/>
      <c r="HL385" s="5"/>
      <c r="HM385" s="5"/>
      <c r="HN385" s="5"/>
      <c r="HO385" s="5"/>
      <c r="HP385" s="5"/>
      <c r="HQ385" s="5"/>
      <c r="HR385" s="5"/>
      <c r="HS385" s="5"/>
    </row>
    <row r="386" spans="1:227" s="6" customFormat="1">
      <c r="A386" s="85"/>
      <c r="B386" s="80"/>
      <c r="C386" s="75">
        <v>2024</v>
      </c>
      <c r="D386" s="16">
        <f t="shared" si="165"/>
        <v>49854.7</v>
      </c>
      <c r="E386" s="16">
        <f t="shared" si="165"/>
        <v>0</v>
      </c>
      <c r="F386" s="16">
        <f t="shared" si="165"/>
        <v>0</v>
      </c>
      <c r="G386" s="16">
        <f t="shared" si="165"/>
        <v>0</v>
      </c>
      <c r="H386" s="16">
        <f t="shared" si="165"/>
        <v>49854.7</v>
      </c>
      <c r="I386" s="16">
        <f t="shared" si="165"/>
        <v>0</v>
      </c>
      <c r="J386" s="40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  <c r="CO386" s="5"/>
      <c r="CP386" s="5"/>
      <c r="CQ386" s="5"/>
      <c r="CR386" s="5"/>
      <c r="CS386" s="5"/>
      <c r="CT386" s="5"/>
      <c r="CU386" s="5"/>
      <c r="CV386" s="5"/>
      <c r="CW386" s="5"/>
      <c r="CX386" s="5"/>
      <c r="CY386" s="5"/>
      <c r="CZ386" s="5"/>
      <c r="DA386" s="5"/>
      <c r="DB386" s="5"/>
      <c r="DC386" s="5"/>
      <c r="DD386" s="5"/>
      <c r="DE386" s="5"/>
      <c r="DF386" s="5"/>
      <c r="DG386" s="5"/>
      <c r="DH386" s="5"/>
      <c r="DI386" s="5"/>
      <c r="DJ386" s="5"/>
      <c r="DK386" s="5"/>
      <c r="DL386" s="5"/>
      <c r="DM386" s="5"/>
      <c r="DN386" s="5"/>
      <c r="DO386" s="5"/>
      <c r="DP386" s="5"/>
      <c r="DQ386" s="5"/>
      <c r="DR386" s="5"/>
      <c r="DS386" s="5"/>
      <c r="DT386" s="5"/>
      <c r="DU386" s="5"/>
      <c r="DV386" s="5"/>
      <c r="DW386" s="5"/>
      <c r="DX386" s="5"/>
      <c r="DY386" s="5"/>
      <c r="DZ386" s="5"/>
      <c r="EA386" s="5"/>
      <c r="EB386" s="5"/>
      <c r="EC386" s="5"/>
      <c r="ED386" s="5"/>
      <c r="EE386" s="5"/>
      <c r="EF386" s="5"/>
      <c r="EG386" s="5"/>
      <c r="EH386" s="5"/>
      <c r="EI386" s="5"/>
      <c r="EJ386" s="5"/>
      <c r="EK386" s="5"/>
      <c r="EL386" s="5"/>
      <c r="EM386" s="5"/>
      <c r="EN386" s="5"/>
      <c r="EO386" s="5"/>
      <c r="EP386" s="5"/>
      <c r="EQ386" s="5"/>
      <c r="ER386" s="5"/>
      <c r="ES386" s="5"/>
      <c r="ET386" s="5"/>
      <c r="EU386" s="5"/>
      <c r="EV386" s="5"/>
      <c r="EW386" s="5"/>
      <c r="EX386" s="5"/>
      <c r="EY386" s="5"/>
      <c r="EZ386" s="5"/>
      <c r="FA386" s="5"/>
      <c r="FB386" s="5"/>
      <c r="FC386" s="5"/>
      <c r="FD386" s="5"/>
      <c r="FE386" s="5"/>
      <c r="FF386" s="5"/>
      <c r="FG386" s="5"/>
      <c r="FH386" s="5"/>
      <c r="FI386" s="5"/>
      <c r="FJ386" s="5"/>
      <c r="FK386" s="5"/>
      <c r="FL386" s="5"/>
      <c r="FM386" s="5"/>
      <c r="FN386" s="5"/>
      <c r="FO386" s="5"/>
      <c r="FP386" s="5"/>
      <c r="FQ386" s="5"/>
      <c r="FR386" s="5"/>
      <c r="FS386" s="5"/>
      <c r="FT386" s="5"/>
      <c r="FU386" s="5"/>
      <c r="FV386" s="5"/>
      <c r="FW386" s="5"/>
      <c r="FX386" s="5"/>
      <c r="FY386" s="5"/>
      <c r="FZ386" s="5"/>
      <c r="GA386" s="5"/>
      <c r="GB386" s="5"/>
      <c r="GC386" s="5"/>
      <c r="GD386" s="5"/>
      <c r="GE386" s="5"/>
      <c r="GF386" s="5"/>
      <c r="GG386" s="5"/>
      <c r="GH386" s="5"/>
      <c r="GI386" s="5"/>
      <c r="GJ386" s="5"/>
      <c r="GK386" s="5"/>
      <c r="GL386" s="5"/>
      <c r="GM386" s="5"/>
      <c r="GN386" s="5"/>
      <c r="GO386" s="5"/>
      <c r="GP386" s="5"/>
      <c r="GQ386" s="5"/>
      <c r="GR386" s="5"/>
      <c r="GS386" s="5"/>
      <c r="GT386" s="5"/>
      <c r="GU386" s="5"/>
      <c r="GV386" s="5"/>
      <c r="GW386" s="5"/>
      <c r="GX386" s="5"/>
      <c r="GY386" s="5"/>
      <c r="GZ386" s="5"/>
      <c r="HA386" s="5"/>
      <c r="HB386" s="5"/>
      <c r="HC386" s="5"/>
      <c r="HD386" s="5"/>
      <c r="HE386" s="5"/>
      <c r="HF386" s="5"/>
      <c r="HG386" s="5"/>
      <c r="HH386" s="5"/>
      <c r="HI386" s="5"/>
      <c r="HJ386" s="5"/>
      <c r="HK386" s="5"/>
      <c r="HL386" s="5"/>
      <c r="HM386" s="5"/>
      <c r="HN386" s="5"/>
      <c r="HO386" s="5"/>
      <c r="HP386" s="5"/>
      <c r="HQ386" s="5"/>
      <c r="HR386" s="5"/>
      <c r="HS386" s="5"/>
    </row>
    <row r="387" spans="1:227" s="6" customFormat="1">
      <c r="A387" s="85"/>
      <c r="B387" s="80"/>
      <c r="C387" s="75">
        <v>2025</v>
      </c>
      <c r="D387" s="16">
        <f t="shared" si="165"/>
        <v>61742.1</v>
      </c>
      <c r="E387" s="16">
        <f t="shared" si="165"/>
        <v>0</v>
      </c>
      <c r="F387" s="16">
        <f t="shared" si="165"/>
        <v>0</v>
      </c>
      <c r="G387" s="16">
        <f t="shared" si="165"/>
        <v>0</v>
      </c>
      <c r="H387" s="16">
        <f t="shared" si="165"/>
        <v>61742.1</v>
      </c>
      <c r="I387" s="16">
        <f t="shared" si="165"/>
        <v>0</v>
      </c>
      <c r="J387" s="40"/>
      <c r="K387" s="40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  <c r="CV387" s="5"/>
      <c r="CW387" s="5"/>
      <c r="CX387" s="5"/>
      <c r="CY387" s="5"/>
      <c r="CZ387" s="5"/>
      <c r="DA387" s="5"/>
      <c r="DB387" s="5"/>
      <c r="DC387" s="5"/>
      <c r="DD387" s="5"/>
      <c r="DE387" s="5"/>
      <c r="DF387" s="5"/>
      <c r="DG387" s="5"/>
      <c r="DH387" s="5"/>
      <c r="DI387" s="5"/>
      <c r="DJ387" s="5"/>
      <c r="DK387" s="5"/>
      <c r="DL387" s="5"/>
      <c r="DM387" s="5"/>
      <c r="DN387" s="5"/>
      <c r="DO387" s="5"/>
      <c r="DP387" s="5"/>
      <c r="DQ387" s="5"/>
      <c r="DR387" s="5"/>
      <c r="DS387" s="5"/>
      <c r="DT387" s="5"/>
      <c r="DU387" s="5"/>
      <c r="DV387" s="5"/>
      <c r="DW387" s="5"/>
      <c r="DX387" s="5"/>
      <c r="DY387" s="5"/>
      <c r="DZ387" s="5"/>
      <c r="EA387" s="5"/>
      <c r="EB387" s="5"/>
      <c r="EC387" s="5"/>
      <c r="ED387" s="5"/>
      <c r="EE387" s="5"/>
      <c r="EF387" s="5"/>
      <c r="EG387" s="5"/>
      <c r="EH387" s="5"/>
      <c r="EI387" s="5"/>
      <c r="EJ387" s="5"/>
      <c r="EK387" s="5"/>
      <c r="EL387" s="5"/>
      <c r="EM387" s="5"/>
      <c r="EN387" s="5"/>
      <c r="EO387" s="5"/>
      <c r="EP387" s="5"/>
      <c r="EQ387" s="5"/>
      <c r="ER387" s="5"/>
      <c r="ES387" s="5"/>
      <c r="ET387" s="5"/>
      <c r="EU387" s="5"/>
      <c r="EV387" s="5"/>
      <c r="EW387" s="5"/>
      <c r="EX387" s="5"/>
      <c r="EY387" s="5"/>
      <c r="EZ387" s="5"/>
      <c r="FA387" s="5"/>
      <c r="FB387" s="5"/>
      <c r="FC387" s="5"/>
      <c r="FD387" s="5"/>
      <c r="FE387" s="5"/>
      <c r="FF387" s="5"/>
      <c r="FG387" s="5"/>
      <c r="FH387" s="5"/>
      <c r="FI387" s="5"/>
      <c r="FJ387" s="5"/>
      <c r="FK387" s="5"/>
      <c r="FL387" s="5"/>
      <c r="FM387" s="5"/>
      <c r="FN387" s="5"/>
      <c r="FO387" s="5"/>
      <c r="FP387" s="5"/>
      <c r="FQ387" s="5"/>
      <c r="FR387" s="5"/>
      <c r="FS387" s="5"/>
      <c r="FT387" s="5"/>
      <c r="FU387" s="5"/>
      <c r="FV387" s="5"/>
      <c r="FW387" s="5"/>
      <c r="FX387" s="5"/>
      <c r="FY387" s="5"/>
      <c r="FZ387" s="5"/>
      <c r="GA387" s="5"/>
      <c r="GB387" s="5"/>
      <c r="GC387" s="5"/>
      <c r="GD387" s="5"/>
      <c r="GE387" s="5"/>
      <c r="GF387" s="5"/>
      <c r="GG387" s="5"/>
      <c r="GH387" s="5"/>
      <c r="GI387" s="5"/>
      <c r="GJ387" s="5"/>
      <c r="GK387" s="5"/>
      <c r="GL387" s="5"/>
      <c r="GM387" s="5"/>
      <c r="GN387" s="5"/>
      <c r="GO387" s="5"/>
      <c r="GP387" s="5"/>
      <c r="GQ387" s="5"/>
      <c r="GR387" s="5"/>
      <c r="GS387" s="5"/>
      <c r="GT387" s="5"/>
      <c r="GU387" s="5"/>
      <c r="GV387" s="5"/>
      <c r="GW387" s="5"/>
      <c r="GX387" s="5"/>
      <c r="GY387" s="5"/>
      <c r="GZ387" s="5"/>
      <c r="HA387" s="5"/>
      <c r="HB387" s="5"/>
      <c r="HC387" s="5"/>
      <c r="HD387" s="5"/>
      <c r="HE387" s="5"/>
      <c r="HF387" s="5"/>
      <c r="HG387" s="5"/>
      <c r="HH387" s="5"/>
      <c r="HI387" s="5"/>
      <c r="HJ387" s="5"/>
      <c r="HK387" s="5"/>
      <c r="HL387" s="5"/>
      <c r="HM387" s="5"/>
      <c r="HN387" s="5"/>
      <c r="HO387" s="5"/>
      <c r="HP387" s="5"/>
      <c r="HQ387" s="5"/>
      <c r="HR387" s="5"/>
      <c r="HS387" s="5"/>
    </row>
    <row r="388" spans="1:227" s="6" customFormat="1">
      <c r="A388" s="85"/>
      <c r="B388" s="80"/>
      <c r="C388" s="75">
        <v>2026</v>
      </c>
      <c r="D388" s="16">
        <f t="shared" si="165"/>
        <v>64889.4</v>
      </c>
      <c r="E388" s="16">
        <f t="shared" si="165"/>
        <v>0</v>
      </c>
      <c r="F388" s="16">
        <f t="shared" si="165"/>
        <v>0</v>
      </c>
      <c r="G388" s="16">
        <f t="shared" si="165"/>
        <v>0</v>
      </c>
      <c r="H388" s="16">
        <f t="shared" si="165"/>
        <v>64889.4</v>
      </c>
      <c r="I388" s="16">
        <f t="shared" si="165"/>
        <v>0</v>
      </c>
      <c r="J388" s="40"/>
      <c r="K388" s="40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  <c r="CV388" s="5"/>
      <c r="CW388" s="5"/>
      <c r="CX388" s="5"/>
      <c r="CY388" s="5"/>
      <c r="CZ388" s="5"/>
      <c r="DA388" s="5"/>
      <c r="DB388" s="5"/>
      <c r="DC388" s="5"/>
      <c r="DD388" s="5"/>
      <c r="DE388" s="5"/>
      <c r="DF388" s="5"/>
      <c r="DG388" s="5"/>
      <c r="DH388" s="5"/>
      <c r="DI388" s="5"/>
      <c r="DJ388" s="5"/>
      <c r="DK388" s="5"/>
      <c r="DL388" s="5"/>
      <c r="DM388" s="5"/>
      <c r="DN388" s="5"/>
      <c r="DO388" s="5"/>
      <c r="DP388" s="5"/>
      <c r="DQ388" s="5"/>
      <c r="DR388" s="5"/>
      <c r="DS388" s="5"/>
      <c r="DT388" s="5"/>
      <c r="DU388" s="5"/>
      <c r="DV388" s="5"/>
      <c r="DW388" s="5"/>
      <c r="DX388" s="5"/>
      <c r="DY388" s="5"/>
      <c r="DZ388" s="5"/>
      <c r="EA388" s="5"/>
      <c r="EB388" s="5"/>
      <c r="EC388" s="5"/>
      <c r="ED388" s="5"/>
      <c r="EE388" s="5"/>
      <c r="EF388" s="5"/>
      <c r="EG388" s="5"/>
      <c r="EH388" s="5"/>
      <c r="EI388" s="5"/>
      <c r="EJ388" s="5"/>
      <c r="EK388" s="5"/>
      <c r="EL388" s="5"/>
      <c r="EM388" s="5"/>
      <c r="EN388" s="5"/>
      <c r="EO388" s="5"/>
      <c r="EP388" s="5"/>
      <c r="EQ388" s="5"/>
      <c r="ER388" s="5"/>
      <c r="ES388" s="5"/>
      <c r="ET388" s="5"/>
      <c r="EU388" s="5"/>
      <c r="EV388" s="5"/>
      <c r="EW388" s="5"/>
      <c r="EX388" s="5"/>
      <c r="EY388" s="5"/>
      <c r="EZ388" s="5"/>
      <c r="FA388" s="5"/>
      <c r="FB388" s="5"/>
      <c r="FC388" s="5"/>
      <c r="FD388" s="5"/>
      <c r="FE388" s="5"/>
      <c r="FF388" s="5"/>
      <c r="FG388" s="5"/>
      <c r="FH388" s="5"/>
      <c r="FI388" s="5"/>
      <c r="FJ388" s="5"/>
      <c r="FK388" s="5"/>
      <c r="FL388" s="5"/>
      <c r="FM388" s="5"/>
      <c r="FN388" s="5"/>
      <c r="FO388" s="5"/>
      <c r="FP388" s="5"/>
      <c r="FQ388" s="5"/>
      <c r="FR388" s="5"/>
      <c r="FS388" s="5"/>
      <c r="FT388" s="5"/>
      <c r="FU388" s="5"/>
      <c r="FV388" s="5"/>
      <c r="FW388" s="5"/>
      <c r="FX388" s="5"/>
      <c r="FY388" s="5"/>
      <c r="FZ388" s="5"/>
      <c r="GA388" s="5"/>
      <c r="GB388" s="5"/>
      <c r="GC388" s="5"/>
      <c r="GD388" s="5"/>
      <c r="GE388" s="5"/>
      <c r="GF388" s="5"/>
      <c r="GG388" s="5"/>
      <c r="GH388" s="5"/>
      <c r="GI388" s="5"/>
      <c r="GJ388" s="5"/>
      <c r="GK388" s="5"/>
      <c r="GL388" s="5"/>
      <c r="GM388" s="5"/>
      <c r="GN388" s="5"/>
      <c r="GO388" s="5"/>
      <c r="GP388" s="5"/>
      <c r="GQ388" s="5"/>
      <c r="GR388" s="5"/>
      <c r="GS388" s="5"/>
      <c r="GT388" s="5"/>
      <c r="GU388" s="5"/>
      <c r="GV388" s="5"/>
      <c r="GW388" s="5"/>
      <c r="GX388" s="5"/>
      <c r="GY388" s="5"/>
      <c r="GZ388" s="5"/>
      <c r="HA388" s="5"/>
      <c r="HB388" s="5"/>
      <c r="HC388" s="5"/>
      <c r="HD388" s="5"/>
      <c r="HE388" s="5"/>
      <c r="HF388" s="5"/>
      <c r="HG388" s="5"/>
      <c r="HH388" s="5"/>
      <c r="HI388" s="5"/>
      <c r="HJ388" s="5"/>
      <c r="HK388" s="5"/>
      <c r="HL388" s="5"/>
      <c r="HM388" s="5"/>
      <c r="HN388" s="5"/>
      <c r="HO388" s="5"/>
      <c r="HP388" s="5"/>
      <c r="HQ388" s="5"/>
      <c r="HR388" s="5"/>
      <c r="HS388" s="5"/>
    </row>
    <row r="389" spans="1:227" s="6" customFormat="1">
      <c r="A389" s="85"/>
      <c r="B389" s="80"/>
      <c r="C389" s="75">
        <v>2027</v>
      </c>
      <c r="D389" s="16">
        <f t="shared" si="165"/>
        <v>63354.5</v>
      </c>
      <c r="E389" s="16">
        <f t="shared" si="165"/>
        <v>0</v>
      </c>
      <c r="F389" s="16">
        <f t="shared" si="165"/>
        <v>0</v>
      </c>
      <c r="G389" s="16">
        <f t="shared" si="165"/>
        <v>0</v>
      </c>
      <c r="H389" s="16">
        <f>H397</f>
        <v>63354.5</v>
      </c>
      <c r="I389" s="16">
        <f>I397</f>
        <v>0</v>
      </c>
      <c r="J389" s="40"/>
      <c r="K389" s="40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  <c r="DH389" s="5"/>
      <c r="DI389" s="5"/>
      <c r="DJ389" s="5"/>
      <c r="DK389" s="5"/>
      <c r="DL389" s="5"/>
      <c r="DM389" s="5"/>
      <c r="DN389" s="5"/>
      <c r="DO389" s="5"/>
      <c r="DP389" s="5"/>
      <c r="DQ389" s="5"/>
      <c r="DR389" s="5"/>
      <c r="DS389" s="5"/>
      <c r="DT389" s="5"/>
      <c r="DU389" s="5"/>
      <c r="DV389" s="5"/>
      <c r="DW389" s="5"/>
      <c r="DX389" s="5"/>
      <c r="DY389" s="5"/>
      <c r="DZ389" s="5"/>
      <c r="EA389" s="5"/>
      <c r="EB389" s="5"/>
      <c r="EC389" s="5"/>
      <c r="ED389" s="5"/>
      <c r="EE389" s="5"/>
      <c r="EF389" s="5"/>
      <c r="EG389" s="5"/>
      <c r="EH389" s="5"/>
      <c r="EI389" s="5"/>
      <c r="EJ389" s="5"/>
      <c r="EK389" s="5"/>
      <c r="EL389" s="5"/>
      <c r="EM389" s="5"/>
      <c r="EN389" s="5"/>
      <c r="EO389" s="5"/>
      <c r="EP389" s="5"/>
      <c r="EQ389" s="5"/>
      <c r="ER389" s="5"/>
      <c r="ES389" s="5"/>
      <c r="ET389" s="5"/>
      <c r="EU389" s="5"/>
      <c r="EV389" s="5"/>
      <c r="EW389" s="5"/>
      <c r="EX389" s="5"/>
      <c r="EY389" s="5"/>
      <c r="EZ389" s="5"/>
      <c r="FA389" s="5"/>
      <c r="FB389" s="5"/>
      <c r="FC389" s="5"/>
      <c r="FD389" s="5"/>
      <c r="FE389" s="5"/>
      <c r="FF389" s="5"/>
      <c r="FG389" s="5"/>
      <c r="FH389" s="5"/>
      <c r="FI389" s="5"/>
      <c r="FJ389" s="5"/>
      <c r="FK389" s="5"/>
      <c r="FL389" s="5"/>
      <c r="FM389" s="5"/>
      <c r="FN389" s="5"/>
      <c r="FO389" s="5"/>
      <c r="FP389" s="5"/>
      <c r="FQ389" s="5"/>
      <c r="FR389" s="5"/>
      <c r="FS389" s="5"/>
      <c r="FT389" s="5"/>
      <c r="FU389" s="5"/>
      <c r="FV389" s="5"/>
      <c r="FW389" s="5"/>
      <c r="FX389" s="5"/>
      <c r="FY389" s="5"/>
      <c r="FZ389" s="5"/>
      <c r="GA389" s="5"/>
      <c r="GB389" s="5"/>
      <c r="GC389" s="5"/>
      <c r="GD389" s="5"/>
      <c r="GE389" s="5"/>
      <c r="GF389" s="5"/>
      <c r="GG389" s="5"/>
      <c r="GH389" s="5"/>
      <c r="GI389" s="5"/>
      <c r="GJ389" s="5"/>
      <c r="GK389" s="5"/>
      <c r="GL389" s="5"/>
      <c r="GM389" s="5"/>
      <c r="GN389" s="5"/>
      <c r="GO389" s="5"/>
      <c r="GP389" s="5"/>
      <c r="GQ389" s="5"/>
      <c r="GR389" s="5"/>
      <c r="GS389" s="5"/>
      <c r="GT389" s="5"/>
      <c r="GU389" s="5"/>
      <c r="GV389" s="5"/>
      <c r="GW389" s="5"/>
      <c r="GX389" s="5"/>
      <c r="GY389" s="5"/>
      <c r="GZ389" s="5"/>
      <c r="HA389" s="5"/>
      <c r="HB389" s="5"/>
      <c r="HC389" s="5"/>
      <c r="HD389" s="5"/>
      <c r="HE389" s="5"/>
      <c r="HF389" s="5"/>
      <c r="HG389" s="5"/>
      <c r="HH389" s="5"/>
      <c r="HI389" s="5"/>
      <c r="HJ389" s="5"/>
      <c r="HK389" s="5"/>
      <c r="HL389" s="5"/>
      <c r="HM389" s="5"/>
      <c r="HN389" s="5"/>
      <c r="HO389" s="5"/>
      <c r="HP389" s="5"/>
      <c r="HQ389" s="5"/>
      <c r="HR389" s="5"/>
      <c r="HS389" s="5"/>
    </row>
    <row r="390" spans="1:227" s="6" customFormat="1">
      <c r="A390" s="85"/>
      <c r="B390" s="80"/>
      <c r="C390" s="75">
        <v>2028</v>
      </c>
      <c r="D390" s="16">
        <f t="shared" si="165"/>
        <v>63359.5</v>
      </c>
      <c r="E390" s="16">
        <f t="shared" si="165"/>
        <v>0</v>
      </c>
      <c r="F390" s="16">
        <f t="shared" si="165"/>
        <v>0</v>
      </c>
      <c r="G390" s="16">
        <f t="shared" si="165"/>
        <v>0</v>
      </c>
      <c r="H390" s="16">
        <f t="shared" si="165"/>
        <v>63359.5</v>
      </c>
      <c r="I390" s="16">
        <f>I398</f>
        <v>0</v>
      </c>
      <c r="J390" s="40"/>
      <c r="K390" s="40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5"/>
      <c r="DF390" s="5"/>
      <c r="DG390" s="5"/>
      <c r="DH390" s="5"/>
      <c r="DI390" s="5"/>
      <c r="DJ390" s="5"/>
      <c r="DK390" s="5"/>
      <c r="DL390" s="5"/>
      <c r="DM390" s="5"/>
      <c r="DN390" s="5"/>
      <c r="DO390" s="5"/>
      <c r="DP390" s="5"/>
      <c r="DQ390" s="5"/>
      <c r="DR390" s="5"/>
      <c r="DS390" s="5"/>
      <c r="DT390" s="5"/>
      <c r="DU390" s="5"/>
      <c r="DV390" s="5"/>
      <c r="DW390" s="5"/>
      <c r="DX390" s="5"/>
      <c r="DY390" s="5"/>
      <c r="DZ390" s="5"/>
      <c r="EA390" s="5"/>
      <c r="EB390" s="5"/>
      <c r="EC390" s="5"/>
      <c r="ED390" s="5"/>
      <c r="EE390" s="5"/>
      <c r="EF390" s="5"/>
      <c r="EG390" s="5"/>
      <c r="EH390" s="5"/>
      <c r="EI390" s="5"/>
      <c r="EJ390" s="5"/>
      <c r="EK390" s="5"/>
      <c r="EL390" s="5"/>
      <c r="EM390" s="5"/>
      <c r="EN390" s="5"/>
      <c r="EO390" s="5"/>
      <c r="EP390" s="5"/>
      <c r="EQ390" s="5"/>
      <c r="ER390" s="5"/>
      <c r="ES390" s="5"/>
      <c r="ET390" s="5"/>
      <c r="EU390" s="5"/>
      <c r="EV390" s="5"/>
      <c r="EW390" s="5"/>
      <c r="EX390" s="5"/>
      <c r="EY390" s="5"/>
      <c r="EZ390" s="5"/>
      <c r="FA390" s="5"/>
      <c r="FB390" s="5"/>
      <c r="FC390" s="5"/>
      <c r="FD390" s="5"/>
      <c r="FE390" s="5"/>
      <c r="FF390" s="5"/>
      <c r="FG390" s="5"/>
      <c r="FH390" s="5"/>
      <c r="FI390" s="5"/>
      <c r="FJ390" s="5"/>
      <c r="FK390" s="5"/>
      <c r="FL390" s="5"/>
      <c r="FM390" s="5"/>
      <c r="FN390" s="5"/>
      <c r="FO390" s="5"/>
      <c r="FP390" s="5"/>
      <c r="FQ390" s="5"/>
      <c r="FR390" s="5"/>
      <c r="FS390" s="5"/>
      <c r="FT390" s="5"/>
      <c r="FU390" s="5"/>
      <c r="FV390" s="5"/>
      <c r="FW390" s="5"/>
      <c r="FX390" s="5"/>
      <c r="FY390" s="5"/>
      <c r="FZ390" s="5"/>
      <c r="GA390" s="5"/>
      <c r="GB390" s="5"/>
      <c r="GC390" s="5"/>
      <c r="GD390" s="5"/>
      <c r="GE390" s="5"/>
      <c r="GF390" s="5"/>
      <c r="GG390" s="5"/>
      <c r="GH390" s="5"/>
      <c r="GI390" s="5"/>
      <c r="GJ390" s="5"/>
      <c r="GK390" s="5"/>
      <c r="GL390" s="5"/>
      <c r="GM390" s="5"/>
      <c r="GN390" s="5"/>
      <c r="GO390" s="5"/>
      <c r="GP390" s="5"/>
      <c r="GQ390" s="5"/>
      <c r="GR390" s="5"/>
      <c r="GS390" s="5"/>
      <c r="GT390" s="5"/>
      <c r="GU390" s="5"/>
      <c r="GV390" s="5"/>
      <c r="GW390" s="5"/>
      <c r="GX390" s="5"/>
      <c r="GY390" s="5"/>
      <c r="GZ390" s="5"/>
      <c r="HA390" s="5"/>
      <c r="HB390" s="5"/>
      <c r="HC390" s="5"/>
      <c r="HD390" s="5"/>
      <c r="HE390" s="5"/>
      <c r="HF390" s="5"/>
      <c r="HG390" s="5"/>
      <c r="HH390" s="5"/>
      <c r="HI390" s="5"/>
      <c r="HJ390" s="5"/>
      <c r="HK390" s="5"/>
      <c r="HL390" s="5"/>
      <c r="HM390" s="5"/>
      <c r="HN390" s="5"/>
      <c r="HO390" s="5"/>
      <c r="HP390" s="5"/>
      <c r="HQ390" s="5"/>
      <c r="HR390" s="5"/>
      <c r="HS390" s="5"/>
    </row>
    <row r="391" spans="1:227" s="6" customFormat="1">
      <c r="A391" s="85"/>
      <c r="B391" s="80"/>
      <c r="C391" s="75" t="s">
        <v>16</v>
      </c>
      <c r="D391" s="16">
        <f t="shared" ref="D391:H391" si="166">SUM(D384:D390)</f>
        <v>388059</v>
      </c>
      <c r="E391" s="16">
        <f t="shared" si="166"/>
        <v>0</v>
      </c>
      <c r="F391" s="16">
        <f t="shared" si="166"/>
        <v>0</v>
      </c>
      <c r="G391" s="16">
        <f t="shared" si="166"/>
        <v>0</v>
      </c>
      <c r="H391" s="16">
        <f t="shared" si="166"/>
        <v>388059</v>
      </c>
      <c r="I391" s="16">
        <f>SUM(I384:I390)</f>
        <v>0</v>
      </c>
      <c r="J391" s="40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5"/>
      <c r="DH391" s="5"/>
      <c r="DI391" s="5"/>
      <c r="DJ391" s="5"/>
      <c r="DK391" s="5"/>
      <c r="DL391" s="5"/>
      <c r="DM391" s="5"/>
      <c r="DN391" s="5"/>
      <c r="DO391" s="5"/>
      <c r="DP391" s="5"/>
      <c r="DQ391" s="5"/>
      <c r="DR391" s="5"/>
      <c r="DS391" s="5"/>
      <c r="DT391" s="5"/>
      <c r="DU391" s="5"/>
      <c r="DV391" s="5"/>
      <c r="DW391" s="5"/>
      <c r="DX391" s="5"/>
      <c r="DY391" s="5"/>
      <c r="DZ391" s="5"/>
      <c r="EA391" s="5"/>
      <c r="EB391" s="5"/>
      <c r="EC391" s="5"/>
      <c r="ED391" s="5"/>
      <c r="EE391" s="5"/>
      <c r="EF391" s="5"/>
      <c r="EG391" s="5"/>
      <c r="EH391" s="5"/>
      <c r="EI391" s="5"/>
      <c r="EJ391" s="5"/>
      <c r="EK391" s="5"/>
      <c r="EL391" s="5"/>
      <c r="EM391" s="5"/>
      <c r="EN391" s="5"/>
      <c r="EO391" s="5"/>
      <c r="EP391" s="5"/>
      <c r="EQ391" s="5"/>
      <c r="ER391" s="5"/>
      <c r="ES391" s="5"/>
      <c r="ET391" s="5"/>
      <c r="EU391" s="5"/>
      <c r="EV391" s="5"/>
      <c r="EW391" s="5"/>
      <c r="EX391" s="5"/>
      <c r="EY391" s="5"/>
      <c r="EZ391" s="5"/>
      <c r="FA391" s="5"/>
      <c r="FB391" s="5"/>
      <c r="FC391" s="5"/>
      <c r="FD391" s="5"/>
      <c r="FE391" s="5"/>
      <c r="FF391" s="5"/>
      <c r="FG391" s="5"/>
      <c r="FH391" s="5"/>
      <c r="FI391" s="5"/>
      <c r="FJ391" s="5"/>
      <c r="FK391" s="5"/>
      <c r="FL391" s="5"/>
      <c r="FM391" s="5"/>
      <c r="FN391" s="5"/>
      <c r="FO391" s="5"/>
      <c r="FP391" s="5"/>
      <c r="FQ391" s="5"/>
      <c r="FR391" s="5"/>
      <c r="FS391" s="5"/>
      <c r="FT391" s="5"/>
      <c r="FU391" s="5"/>
      <c r="FV391" s="5"/>
      <c r="FW391" s="5"/>
      <c r="FX391" s="5"/>
      <c r="FY391" s="5"/>
      <c r="FZ391" s="5"/>
      <c r="GA391" s="5"/>
      <c r="GB391" s="5"/>
      <c r="GC391" s="5"/>
      <c r="GD391" s="5"/>
      <c r="GE391" s="5"/>
      <c r="GF391" s="5"/>
      <c r="GG391" s="5"/>
      <c r="GH391" s="5"/>
      <c r="GI391" s="5"/>
      <c r="GJ391" s="5"/>
      <c r="GK391" s="5"/>
      <c r="GL391" s="5"/>
      <c r="GM391" s="5"/>
      <c r="GN391" s="5"/>
      <c r="GO391" s="5"/>
      <c r="GP391" s="5"/>
      <c r="GQ391" s="5"/>
      <c r="GR391" s="5"/>
      <c r="GS391" s="5"/>
      <c r="GT391" s="5"/>
      <c r="GU391" s="5"/>
      <c r="GV391" s="5"/>
      <c r="GW391" s="5"/>
      <c r="GX391" s="5"/>
      <c r="GY391" s="5"/>
      <c r="GZ391" s="5"/>
      <c r="HA391" s="5"/>
      <c r="HB391" s="5"/>
      <c r="HC391" s="5"/>
      <c r="HD391" s="5"/>
      <c r="HE391" s="5"/>
      <c r="HF391" s="5"/>
      <c r="HG391" s="5"/>
      <c r="HH391" s="5"/>
      <c r="HI391" s="5"/>
      <c r="HJ391" s="5"/>
      <c r="HK391" s="5"/>
      <c r="HL391" s="5"/>
      <c r="HM391" s="5"/>
      <c r="HN391" s="5"/>
      <c r="HO391" s="5"/>
      <c r="HP391" s="5"/>
      <c r="HQ391" s="5"/>
      <c r="HR391" s="5"/>
      <c r="HS391" s="5"/>
    </row>
    <row r="392" spans="1:227" s="6" customFormat="1">
      <c r="A392" s="81" t="s">
        <v>51</v>
      </c>
      <c r="B392" s="83"/>
      <c r="C392" s="74">
        <v>2022</v>
      </c>
      <c r="D392" s="15">
        <f t="shared" ref="D392:D397" si="167">SUM(E392:I392)</f>
        <v>41170.199999999997</v>
      </c>
      <c r="E392" s="15">
        <v>0</v>
      </c>
      <c r="F392" s="15">
        <v>0</v>
      </c>
      <c r="G392" s="15">
        <v>0</v>
      </c>
      <c r="H392" s="15">
        <v>41170.199999999997</v>
      </c>
      <c r="I392" s="15">
        <v>0</v>
      </c>
      <c r="J392" s="42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  <c r="DB392" s="5"/>
      <c r="DC392" s="5"/>
      <c r="DD392" s="5"/>
      <c r="DE392" s="5"/>
      <c r="DF392" s="5"/>
      <c r="DG392" s="5"/>
      <c r="DH392" s="5"/>
      <c r="DI392" s="5"/>
      <c r="DJ392" s="5"/>
      <c r="DK392" s="5"/>
      <c r="DL392" s="5"/>
      <c r="DM392" s="5"/>
      <c r="DN392" s="5"/>
      <c r="DO392" s="5"/>
      <c r="DP392" s="5"/>
      <c r="DQ392" s="5"/>
      <c r="DR392" s="5"/>
      <c r="DS392" s="5"/>
      <c r="DT392" s="5"/>
      <c r="DU392" s="5"/>
      <c r="DV392" s="5"/>
      <c r="DW392" s="5"/>
      <c r="DX392" s="5"/>
      <c r="DY392" s="5"/>
      <c r="DZ392" s="5"/>
      <c r="EA392" s="5"/>
      <c r="EB392" s="5"/>
      <c r="EC392" s="5"/>
      <c r="ED392" s="5"/>
      <c r="EE392" s="5"/>
      <c r="EF392" s="5"/>
      <c r="EG392" s="5"/>
      <c r="EH392" s="5"/>
      <c r="EI392" s="5"/>
      <c r="EJ392" s="5"/>
      <c r="EK392" s="5"/>
      <c r="EL392" s="5"/>
      <c r="EM392" s="5"/>
      <c r="EN392" s="5"/>
      <c r="EO392" s="5"/>
      <c r="EP392" s="5"/>
      <c r="EQ392" s="5"/>
      <c r="ER392" s="5"/>
      <c r="ES392" s="5"/>
      <c r="ET392" s="5"/>
      <c r="EU392" s="5"/>
      <c r="EV392" s="5"/>
      <c r="EW392" s="5"/>
      <c r="EX392" s="5"/>
      <c r="EY392" s="5"/>
      <c r="EZ392" s="5"/>
      <c r="FA392" s="5"/>
      <c r="FB392" s="5"/>
      <c r="FC392" s="5"/>
      <c r="FD392" s="5"/>
      <c r="FE392" s="5"/>
      <c r="FF392" s="5"/>
      <c r="FG392" s="5"/>
      <c r="FH392" s="5"/>
      <c r="FI392" s="5"/>
      <c r="FJ392" s="5"/>
      <c r="FK392" s="5"/>
      <c r="FL392" s="5"/>
      <c r="FM392" s="5"/>
      <c r="FN392" s="5"/>
      <c r="FO392" s="5"/>
      <c r="FP392" s="5"/>
      <c r="FQ392" s="5"/>
      <c r="FR392" s="5"/>
      <c r="FS392" s="5"/>
      <c r="FT392" s="5"/>
      <c r="FU392" s="5"/>
      <c r="FV392" s="5"/>
      <c r="FW392" s="5"/>
      <c r="FX392" s="5"/>
      <c r="FY392" s="5"/>
      <c r="FZ392" s="5"/>
      <c r="GA392" s="5"/>
      <c r="GB392" s="5"/>
      <c r="GC392" s="5"/>
      <c r="GD392" s="5"/>
      <c r="GE392" s="5"/>
      <c r="GF392" s="5"/>
      <c r="GG392" s="5"/>
      <c r="GH392" s="5"/>
      <c r="GI392" s="5"/>
      <c r="GJ392" s="5"/>
      <c r="GK392" s="5"/>
      <c r="GL392" s="5"/>
      <c r="GM392" s="5"/>
      <c r="GN392" s="5"/>
      <c r="GO392" s="5"/>
      <c r="GP392" s="5"/>
      <c r="GQ392" s="5"/>
      <c r="GR392" s="5"/>
      <c r="GS392" s="5"/>
      <c r="GT392" s="5"/>
      <c r="GU392" s="5"/>
      <c r="GV392" s="5"/>
      <c r="GW392" s="5"/>
      <c r="GX392" s="5"/>
      <c r="GY392" s="5"/>
      <c r="GZ392" s="5"/>
      <c r="HA392" s="5"/>
      <c r="HB392" s="5"/>
      <c r="HC392" s="5"/>
      <c r="HD392" s="5"/>
      <c r="HE392" s="5"/>
      <c r="HF392" s="5"/>
      <c r="HG392" s="5"/>
      <c r="HH392" s="5"/>
      <c r="HI392" s="5"/>
      <c r="HJ392" s="5"/>
      <c r="HK392" s="5"/>
      <c r="HL392" s="5"/>
      <c r="HM392" s="5"/>
      <c r="HN392" s="5"/>
      <c r="HO392" s="5"/>
      <c r="HP392" s="5"/>
      <c r="HQ392" s="5"/>
      <c r="HR392" s="5"/>
      <c r="HS392" s="5"/>
    </row>
    <row r="393" spans="1:227" s="6" customFormat="1">
      <c r="A393" s="84"/>
      <c r="B393" s="83"/>
      <c r="C393" s="74">
        <v>2023</v>
      </c>
      <c r="D393" s="15">
        <f t="shared" si="167"/>
        <v>43688.6</v>
      </c>
      <c r="E393" s="15">
        <v>0</v>
      </c>
      <c r="F393" s="15">
        <v>0</v>
      </c>
      <c r="G393" s="15">
        <v>0</v>
      </c>
      <c r="H393" s="15">
        <v>43688.6</v>
      </c>
      <c r="I393" s="15">
        <v>0</v>
      </c>
      <c r="J393" s="42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5"/>
      <c r="DH393" s="5"/>
      <c r="DI393" s="5"/>
      <c r="DJ393" s="5"/>
      <c r="DK393" s="5"/>
      <c r="DL393" s="5"/>
      <c r="DM393" s="5"/>
      <c r="DN393" s="5"/>
      <c r="DO393" s="5"/>
      <c r="DP393" s="5"/>
      <c r="DQ393" s="5"/>
      <c r="DR393" s="5"/>
      <c r="DS393" s="5"/>
      <c r="DT393" s="5"/>
      <c r="DU393" s="5"/>
      <c r="DV393" s="5"/>
      <c r="DW393" s="5"/>
      <c r="DX393" s="5"/>
      <c r="DY393" s="5"/>
      <c r="DZ393" s="5"/>
      <c r="EA393" s="5"/>
      <c r="EB393" s="5"/>
      <c r="EC393" s="5"/>
      <c r="ED393" s="5"/>
      <c r="EE393" s="5"/>
      <c r="EF393" s="5"/>
      <c r="EG393" s="5"/>
      <c r="EH393" s="5"/>
      <c r="EI393" s="5"/>
      <c r="EJ393" s="5"/>
      <c r="EK393" s="5"/>
      <c r="EL393" s="5"/>
      <c r="EM393" s="5"/>
      <c r="EN393" s="5"/>
      <c r="EO393" s="5"/>
      <c r="EP393" s="5"/>
      <c r="EQ393" s="5"/>
      <c r="ER393" s="5"/>
      <c r="ES393" s="5"/>
      <c r="ET393" s="5"/>
      <c r="EU393" s="5"/>
      <c r="EV393" s="5"/>
      <c r="EW393" s="5"/>
      <c r="EX393" s="5"/>
      <c r="EY393" s="5"/>
      <c r="EZ393" s="5"/>
      <c r="FA393" s="5"/>
      <c r="FB393" s="5"/>
      <c r="FC393" s="5"/>
      <c r="FD393" s="5"/>
      <c r="FE393" s="5"/>
      <c r="FF393" s="5"/>
      <c r="FG393" s="5"/>
      <c r="FH393" s="5"/>
      <c r="FI393" s="5"/>
      <c r="FJ393" s="5"/>
      <c r="FK393" s="5"/>
      <c r="FL393" s="5"/>
      <c r="FM393" s="5"/>
      <c r="FN393" s="5"/>
      <c r="FO393" s="5"/>
      <c r="FP393" s="5"/>
      <c r="FQ393" s="5"/>
      <c r="FR393" s="5"/>
      <c r="FS393" s="5"/>
      <c r="FT393" s="5"/>
      <c r="FU393" s="5"/>
      <c r="FV393" s="5"/>
      <c r="FW393" s="5"/>
      <c r="FX393" s="5"/>
      <c r="FY393" s="5"/>
      <c r="FZ393" s="5"/>
      <c r="GA393" s="5"/>
      <c r="GB393" s="5"/>
      <c r="GC393" s="5"/>
      <c r="GD393" s="5"/>
      <c r="GE393" s="5"/>
      <c r="GF393" s="5"/>
      <c r="GG393" s="5"/>
      <c r="GH393" s="5"/>
      <c r="GI393" s="5"/>
      <c r="GJ393" s="5"/>
      <c r="GK393" s="5"/>
      <c r="GL393" s="5"/>
      <c r="GM393" s="5"/>
      <c r="GN393" s="5"/>
      <c r="GO393" s="5"/>
      <c r="GP393" s="5"/>
      <c r="GQ393" s="5"/>
      <c r="GR393" s="5"/>
      <c r="GS393" s="5"/>
      <c r="GT393" s="5"/>
      <c r="GU393" s="5"/>
      <c r="GV393" s="5"/>
      <c r="GW393" s="5"/>
      <c r="GX393" s="5"/>
      <c r="GY393" s="5"/>
      <c r="GZ393" s="5"/>
      <c r="HA393" s="5"/>
      <c r="HB393" s="5"/>
      <c r="HC393" s="5"/>
      <c r="HD393" s="5"/>
      <c r="HE393" s="5"/>
      <c r="HF393" s="5"/>
      <c r="HG393" s="5"/>
      <c r="HH393" s="5"/>
      <c r="HI393" s="5"/>
      <c r="HJ393" s="5"/>
      <c r="HK393" s="5"/>
      <c r="HL393" s="5"/>
      <c r="HM393" s="5"/>
      <c r="HN393" s="5"/>
      <c r="HO393" s="5"/>
      <c r="HP393" s="5"/>
      <c r="HQ393" s="5"/>
      <c r="HR393" s="5"/>
      <c r="HS393" s="5"/>
    </row>
    <row r="394" spans="1:227" s="6" customFormat="1">
      <c r="A394" s="84"/>
      <c r="B394" s="83"/>
      <c r="C394" s="74">
        <v>2024</v>
      </c>
      <c r="D394" s="15">
        <f t="shared" si="167"/>
        <v>49854.7</v>
      </c>
      <c r="E394" s="15">
        <v>0</v>
      </c>
      <c r="F394" s="15">
        <v>0</v>
      </c>
      <c r="G394" s="15">
        <v>0</v>
      </c>
      <c r="H394" s="15">
        <v>49854.7</v>
      </c>
      <c r="I394" s="15">
        <v>0</v>
      </c>
      <c r="J394" s="42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  <c r="DA394" s="5"/>
      <c r="DB394" s="5"/>
      <c r="DC394" s="5"/>
      <c r="DD394" s="5"/>
      <c r="DE394" s="5"/>
      <c r="DF394" s="5"/>
      <c r="DG394" s="5"/>
      <c r="DH394" s="5"/>
      <c r="DI394" s="5"/>
      <c r="DJ394" s="5"/>
      <c r="DK394" s="5"/>
      <c r="DL394" s="5"/>
      <c r="DM394" s="5"/>
      <c r="DN394" s="5"/>
      <c r="DO394" s="5"/>
      <c r="DP394" s="5"/>
      <c r="DQ394" s="5"/>
      <c r="DR394" s="5"/>
      <c r="DS394" s="5"/>
      <c r="DT394" s="5"/>
      <c r="DU394" s="5"/>
      <c r="DV394" s="5"/>
      <c r="DW394" s="5"/>
      <c r="DX394" s="5"/>
      <c r="DY394" s="5"/>
      <c r="DZ394" s="5"/>
      <c r="EA394" s="5"/>
      <c r="EB394" s="5"/>
      <c r="EC394" s="5"/>
      <c r="ED394" s="5"/>
      <c r="EE394" s="5"/>
      <c r="EF394" s="5"/>
      <c r="EG394" s="5"/>
      <c r="EH394" s="5"/>
      <c r="EI394" s="5"/>
      <c r="EJ394" s="5"/>
      <c r="EK394" s="5"/>
      <c r="EL394" s="5"/>
      <c r="EM394" s="5"/>
      <c r="EN394" s="5"/>
      <c r="EO394" s="5"/>
      <c r="EP394" s="5"/>
      <c r="EQ394" s="5"/>
      <c r="ER394" s="5"/>
      <c r="ES394" s="5"/>
      <c r="ET394" s="5"/>
      <c r="EU394" s="5"/>
      <c r="EV394" s="5"/>
      <c r="EW394" s="5"/>
      <c r="EX394" s="5"/>
      <c r="EY394" s="5"/>
      <c r="EZ394" s="5"/>
      <c r="FA394" s="5"/>
      <c r="FB394" s="5"/>
      <c r="FC394" s="5"/>
      <c r="FD394" s="5"/>
      <c r="FE394" s="5"/>
      <c r="FF394" s="5"/>
      <c r="FG394" s="5"/>
      <c r="FH394" s="5"/>
      <c r="FI394" s="5"/>
      <c r="FJ394" s="5"/>
      <c r="FK394" s="5"/>
      <c r="FL394" s="5"/>
      <c r="FM394" s="5"/>
      <c r="FN394" s="5"/>
      <c r="FO394" s="5"/>
      <c r="FP394" s="5"/>
      <c r="FQ394" s="5"/>
      <c r="FR394" s="5"/>
      <c r="FS394" s="5"/>
      <c r="FT394" s="5"/>
      <c r="FU394" s="5"/>
      <c r="FV394" s="5"/>
      <c r="FW394" s="5"/>
      <c r="FX394" s="5"/>
      <c r="FY394" s="5"/>
      <c r="FZ394" s="5"/>
      <c r="GA394" s="5"/>
      <c r="GB394" s="5"/>
      <c r="GC394" s="5"/>
      <c r="GD394" s="5"/>
      <c r="GE394" s="5"/>
      <c r="GF394" s="5"/>
      <c r="GG394" s="5"/>
      <c r="GH394" s="5"/>
      <c r="GI394" s="5"/>
      <c r="GJ394" s="5"/>
      <c r="GK394" s="5"/>
      <c r="GL394" s="5"/>
      <c r="GM394" s="5"/>
      <c r="GN394" s="5"/>
      <c r="GO394" s="5"/>
      <c r="GP394" s="5"/>
      <c r="GQ394" s="5"/>
      <c r="GR394" s="5"/>
      <c r="GS394" s="5"/>
      <c r="GT394" s="5"/>
      <c r="GU394" s="5"/>
      <c r="GV394" s="5"/>
      <c r="GW394" s="5"/>
      <c r="GX394" s="5"/>
      <c r="GY394" s="5"/>
      <c r="GZ394" s="5"/>
      <c r="HA394" s="5"/>
      <c r="HB394" s="5"/>
      <c r="HC394" s="5"/>
      <c r="HD394" s="5"/>
      <c r="HE394" s="5"/>
      <c r="HF394" s="5"/>
      <c r="HG394" s="5"/>
      <c r="HH394" s="5"/>
      <c r="HI394" s="5"/>
      <c r="HJ394" s="5"/>
      <c r="HK394" s="5"/>
      <c r="HL394" s="5"/>
      <c r="HM394" s="5"/>
      <c r="HN394" s="5"/>
      <c r="HO394" s="5"/>
      <c r="HP394" s="5"/>
      <c r="HQ394" s="5"/>
      <c r="HR394" s="5"/>
      <c r="HS394" s="5"/>
    </row>
    <row r="395" spans="1:227" s="6" customFormat="1">
      <c r="A395" s="84"/>
      <c r="B395" s="83"/>
      <c r="C395" s="74">
        <v>2025</v>
      </c>
      <c r="D395" s="15">
        <f t="shared" si="167"/>
        <v>61742.1</v>
      </c>
      <c r="E395" s="15">
        <v>0</v>
      </c>
      <c r="F395" s="15">
        <v>0</v>
      </c>
      <c r="G395" s="15">
        <v>0</v>
      </c>
      <c r="H395" s="15">
        <f>59914+1828.1</f>
        <v>61742.1</v>
      </c>
      <c r="I395" s="15">
        <v>0</v>
      </c>
      <c r="J395" s="42"/>
      <c r="K395" s="42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  <c r="DA395" s="5"/>
      <c r="DB395" s="5"/>
      <c r="DC395" s="5"/>
      <c r="DD395" s="5"/>
      <c r="DE395" s="5"/>
      <c r="DF395" s="5"/>
      <c r="DG395" s="5"/>
      <c r="DH395" s="5"/>
      <c r="DI395" s="5"/>
      <c r="DJ395" s="5"/>
      <c r="DK395" s="5"/>
      <c r="DL395" s="5"/>
      <c r="DM395" s="5"/>
      <c r="DN395" s="5"/>
      <c r="DO395" s="5"/>
      <c r="DP395" s="5"/>
      <c r="DQ395" s="5"/>
      <c r="DR395" s="5"/>
      <c r="DS395" s="5"/>
      <c r="DT395" s="5"/>
      <c r="DU395" s="5"/>
      <c r="DV395" s="5"/>
      <c r="DW395" s="5"/>
      <c r="DX395" s="5"/>
      <c r="DY395" s="5"/>
      <c r="DZ395" s="5"/>
      <c r="EA395" s="5"/>
      <c r="EB395" s="5"/>
      <c r="EC395" s="5"/>
      <c r="ED395" s="5"/>
      <c r="EE395" s="5"/>
      <c r="EF395" s="5"/>
      <c r="EG395" s="5"/>
      <c r="EH395" s="5"/>
      <c r="EI395" s="5"/>
      <c r="EJ395" s="5"/>
      <c r="EK395" s="5"/>
      <c r="EL395" s="5"/>
      <c r="EM395" s="5"/>
      <c r="EN395" s="5"/>
      <c r="EO395" s="5"/>
      <c r="EP395" s="5"/>
      <c r="EQ395" s="5"/>
      <c r="ER395" s="5"/>
      <c r="ES395" s="5"/>
      <c r="ET395" s="5"/>
      <c r="EU395" s="5"/>
      <c r="EV395" s="5"/>
      <c r="EW395" s="5"/>
      <c r="EX395" s="5"/>
      <c r="EY395" s="5"/>
      <c r="EZ395" s="5"/>
      <c r="FA395" s="5"/>
      <c r="FB395" s="5"/>
      <c r="FC395" s="5"/>
      <c r="FD395" s="5"/>
      <c r="FE395" s="5"/>
      <c r="FF395" s="5"/>
      <c r="FG395" s="5"/>
      <c r="FH395" s="5"/>
      <c r="FI395" s="5"/>
      <c r="FJ395" s="5"/>
      <c r="FK395" s="5"/>
      <c r="FL395" s="5"/>
      <c r="FM395" s="5"/>
      <c r="FN395" s="5"/>
      <c r="FO395" s="5"/>
      <c r="FP395" s="5"/>
      <c r="FQ395" s="5"/>
      <c r="FR395" s="5"/>
      <c r="FS395" s="5"/>
      <c r="FT395" s="5"/>
      <c r="FU395" s="5"/>
      <c r="FV395" s="5"/>
      <c r="FW395" s="5"/>
      <c r="FX395" s="5"/>
      <c r="FY395" s="5"/>
      <c r="FZ395" s="5"/>
      <c r="GA395" s="5"/>
      <c r="GB395" s="5"/>
      <c r="GC395" s="5"/>
      <c r="GD395" s="5"/>
      <c r="GE395" s="5"/>
      <c r="GF395" s="5"/>
      <c r="GG395" s="5"/>
      <c r="GH395" s="5"/>
      <c r="GI395" s="5"/>
      <c r="GJ395" s="5"/>
      <c r="GK395" s="5"/>
      <c r="GL395" s="5"/>
      <c r="GM395" s="5"/>
      <c r="GN395" s="5"/>
      <c r="GO395" s="5"/>
      <c r="GP395" s="5"/>
      <c r="GQ395" s="5"/>
      <c r="GR395" s="5"/>
      <c r="GS395" s="5"/>
      <c r="GT395" s="5"/>
      <c r="GU395" s="5"/>
      <c r="GV395" s="5"/>
      <c r="GW395" s="5"/>
      <c r="GX395" s="5"/>
      <c r="GY395" s="5"/>
      <c r="GZ395" s="5"/>
      <c r="HA395" s="5"/>
      <c r="HB395" s="5"/>
      <c r="HC395" s="5"/>
      <c r="HD395" s="5"/>
      <c r="HE395" s="5"/>
      <c r="HF395" s="5"/>
      <c r="HG395" s="5"/>
      <c r="HH395" s="5"/>
      <c r="HI395" s="5"/>
      <c r="HJ395" s="5"/>
      <c r="HK395" s="5"/>
      <c r="HL395" s="5"/>
      <c r="HM395" s="5"/>
      <c r="HN395" s="5"/>
      <c r="HO395" s="5"/>
      <c r="HP395" s="5"/>
      <c r="HQ395" s="5"/>
      <c r="HR395" s="5"/>
      <c r="HS395" s="5"/>
    </row>
    <row r="396" spans="1:227" s="6" customFormat="1">
      <c r="A396" s="84"/>
      <c r="B396" s="83"/>
      <c r="C396" s="74">
        <v>2026</v>
      </c>
      <c r="D396" s="15">
        <f t="shared" si="167"/>
        <v>64889.4</v>
      </c>
      <c r="E396" s="15">
        <v>0</v>
      </c>
      <c r="F396" s="15">
        <v>0</v>
      </c>
      <c r="G396" s="15">
        <v>0</v>
      </c>
      <c r="H396" s="15">
        <v>64889.4</v>
      </c>
      <c r="I396" s="15">
        <v>0</v>
      </c>
      <c r="J396" s="42"/>
      <c r="K396" s="42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  <c r="DA396" s="5"/>
      <c r="DB396" s="5"/>
      <c r="DC396" s="5"/>
      <c r="DD396" s="5"/>
      <c r="DE396" s="5"/>
      <c r="DF396" s="5"/>
      <c r="DG396" s="5"/>
      <c r="DH396" s="5"/>
      <c r="DI396" s="5"/>
      <c r="DJ396" s="5"/>
      <c r="DK396" s="5"/>
      <c r="DL396" s="5"/>
      <c r="DM396" s="5"/>
      <c r="DN396" s="5"/>
      <c r="DO396" s="5"/>
      <c r="DP396" s="5"/>
      <c r="DQ396" s="5"/>
      <c r="DR396" s="5"/>
      <c r="DS396" s="5"/>
      <c r="DT396" s="5"/>
      <c r="DU396" s="5"/>
      <c r="DV396" s="5"/>
      <c r="DW396" s="5"/>
      <c r="DX396" s="5"/>
      <c r="DY396" s="5"/>
      <c r="DZ396" s="5"/>
      <c r="EA396" s="5"/>
      <c r="EB396" s="5"/>
      <c r="EC396" s="5"/>
      <c r="ED396" s="5"/>
      <c r="EE396" s="5"/>
      <c r="EF396" s="5"/>
      <c r="EG396" s="5"/>
      <c r="EH396" s="5"/>
      <c r="EI396" s="5"/>
      <c r="EJ396" s="5"/>
      <c r="EK396" s="5"/>
      <c r="EL396" s="5"/>
      <c r="EM396" s="5"/>
      <c r="EN396" s="5"/>
      <c r="EO396" s="5"/>
      <c r="EP396" s="5"/>
      <c r="EQ396" s="5"/>
      <c r="ER396" s="5"/>
      <c r="ES396" s="5"/>
      <c r="ET396" s="5"/>
      <c r="EU396" s="5"/>
      <c r="EV396" s="5"/>
      <c r="EW396" s="5"/>
      <c r="EX396" s="5"/>
      <c r="EY396" s="5"/>
      <c r="EZ396" s="5"/>
      <c r="FA396" s="5"/>
      <c r="FB396" s="5"/>
      <c r="FC396" s="5"/>
      <c r="FD396" s="5"/>
      <c r="FE396" s="5"/>
      <c r="FF396" s="5"/>
      <c r="FG396" s="5"/>
      <c r="FH396" s="5"/>
      <c r="FI396" s="5"/>
      <c r="FJ396" s="5"/>
      <c r="FK396" s="5"/>
      <c r="FL396" s="5"/>
      <c r="FM396" s="5"/>
      <c r="FN396" s="5"/>
      <c r="FO396" s="5"/>
      <c r="FP396" s="5"/>
      <c r="FQ396" s="5"/>
      <c r="FR396" s="5"/>
      <c r="FS396" s="5"/>
      <c r="FT396" s="5"/>
      <c r="FU396" s="5"/>
      <c r="FV396" s="5"/>
      <c r="FW396" s="5"/>
      <c r="FX396" s="5"/>
      <c r="FY396" s="5"/>
      <c r="FZ396" s="5"/>
      <c r="GA396" s="5"/>
      <c r="GB396" s="5"/>
      <c r="GC396" s="5"/>
      <c r="GD396" s="5"/>
      <c r="GE396" s="5"/>
      <c r="GF396" s="5"/>
      <c r="GG396" s="5"/>
      <c r="GH396" s="5"/>
      <c r="GI396" s="5"/>
      <c r="GJ396" s="5"/>
      <c r="GK396" s="5"/>
      <c r="GL396" s="5"/>
      <c r="GM396" s="5"/>
      <c r="GN396" s="5"/>
      <c r="GO396" s="5"/>
      <c r="GP396" s="5"/>
      <c r="GQ396" s="5"/>
      <c r="GR396" s="5"/>
      <c r="GS396" s="5"/>
      <c r="GT396" s="5"/>
      <c r="GU396" s="5"/>
      <c r="GV396" s="5"/>
      <c r="GW396" s="5"/>
      <c r="GX396" s="5"/>
      <c r="GY396" s="5"/>
      <c r="GZ396" s="5"/>
      <c r="HA396" s="5"/>
      <c r="HB396" s="5"/>
      <c r="HC396" s="5"/>
      <c r="HD396" s="5"/>
      <c r="HE396" s="5"/>
      <c r="HF396" s="5"/>
      <c r="HG396" s="5"/>
      <c r="HH396" s="5"/>
      <c r="HI396" s="5"/>
      <c r="HJ396" s="5"/>
      <c r="HK396" s="5"/>
      <c r="HL396" s="5"/>
      <c r="HM396" s="5"/>
      <c r="HN396" s="5"/>
      <c r="HO396" s="5"/>
      <c r="HP396" s="5"/>
      <c r="HQ396" s="5"/>
      <c r="HR396" s="5"/>
      <c r="HS396" s="5"/>
    </row>
    <row r="397" spans="1:227" s="6" customFormat="1">
      <c r="A397" s="84"/>
      <c r="B397" s="83"/>
      <c r="C397" s="74">
        <v>2027</v>
      </c>
      <c r="D397" s="15">
        <f t="shared" si="167"/>
        <v>63354.5</v>
      </c>
      <c r="E397" s="15">
        <v>0</v>
      </c>
      <c r="F397" s="15">
        <v>0</v>
      </c>
      <c r="G397" s="15">
        <v>0</v>
      </c>
      <c r="H397" s="15">
        <v>63354.5</v>
      </c>
      <c r="I397" s="15">
        <v>0</v>
      </c>
      <c r="J397" s="42"/>
      <c r="K397" s="42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/>
      <c r="CX397" s="5"/>
      <c r="CY397" s="5"/>
      <c r="CZ397" s="5"/>
      <c r="DA397" s="5"/>
      <c r="DB397" s="5"/>
      <c r="DC397" s="5"/>
      <c r="DD397" s="5"/>
      <c r="DE397" s="5"/>
      <c r="DF397" s="5"/>
      <c r="DG397" s="5"/>
      <c r="DH397" s="5"/>
      <c r="DI397" s="5"/>
      <c r="DJ397" s="5"/>
      <c r="DK397" s="5"/>
      <c r="DL397" s="5"/>
      <c r="DM397" s="5"/>
      <c r="DN397" s="5"/>
      <c r="DO397" s="5"/>
      <c r="DP397" s="5"/>
      <c r="DQ397" s="5"/>
      <c r="DR397" s="5"/>
      <c r="DS397" s="5"/>
      <c r="DT397" s="5"/>
      <c r="DU397" s="5"/>
      <c r="DV397" s="5"/>
      <c r="DW397" s="5"/>
      <c r="DX397" s="5"/>
      <c r="DY397" s="5"/>
      <c r="DZ397" s="5"/>
      <c r="EA397" s="5"/>
      <c r="EB397" s="5"/>
      <c r="EC397" s="5"/>
      <c r="ED397" s="5"/>
      <c r="EE397" s="5"/>
      <c r="EF397" s="5"/>
      <c r="EG397" s="5"/>
      <c r="EH397" s="5"/>
      <c r="EI397" s="5"/>
      <c r="EJ397" s="5"/>
      <c r="EK397" s="5"/>
      <c r="EL397" s="5"/>
      <c r="EM397" s="5"/>
      <c r="EN397" s="5"/>
      <c r="EO397" s="5"/>
      <c r="EP397" s="5"/>
      <c r="EQ397" s="5"/>
      <c r="ER397" s="5"/>
      <c r="ES397" s="5"/>
      <c r="ET397" s="5"/>
      <c r="EU397" s="5"/>
      <c r="EV397" s="5"/>
      <c r="EW397" s="5"/>
      <c r="EX397" s="5"/>
      <c r="EY397" s="5"/>
      <c r="EZ397" s="5"/>
      <c r="FA397" s="5"/>
      <c r="FB397" s="5"/>
      <c r="FC397" s="5"/>
      <c r="FD397" s="5"/>
      <c r="FE397" s="5"/>
      <c r="FF397" s="5"/>
      <c r="FG397" s="5"/>
      <c r="FH397" s="5"/>
      <c r="FI397" s="5"/>
      <c r="FJ397" s="5"/>
      <c r="FK397" s="5"/>
      <c r="FL397" s="5"/>
      <c r="FM397" s="5"/>
      <c r="FN397" s="5"/>
      <c r="FO397" s="5"/>
      <c r="FP397" s="5"/>
      <c r="FQ397" s="5"/>
      <c r="FR397" s="5"/>
      <c r="FS397" s="5"/>
      <c r="FT397" s="5"/>
      <c r="FU397" s="5"/>
      <c r="FV397" s="5"/>
      <c r="FW397" s="5"/>
      <c r="FX397" s="5"/>
      <c r="FY397" s="5"/>
      <c r="FZ397" s="5"/>
      <c r="GA397" s="5"/>
      <c r="GB397" s="5"/>
      <c r="GC397" s="5"/>
      <c r="GD397" s="5"/>
      <c r="GE397" s="5"/>
      <c r="GF397" s="5"/>
      <c r="GG397" s="5"/>
      <c r="GH397" s="5"/>
      <c r="GI397" s="5"/>
      <c r="GJ397" s="5"/>
      <c r="GK397" s="5"/>
      <c r="GL397" s="5"/>
      <c r="GM397" s="5"/>
      <c r="GN397" s="5"/>
      <c r="GO397" s="5"/>
      <c r="GP397" s="5"/>
      <c r="GQ397" s="5"/>
      <c r="GR397" s="5"/>
      <c r="GS397" s="5"/>
      <c r="GT397" s="5"/>
      <c r="GU397" s="5"/>
      <c r="GV397" s="5"/>
      <c r="GW397" s="5"/>
      <c r="GX397" s="5"/>
      <c r="GY397" s="5"/>
      <c r="GZ397" s="5"/>
      <c r="HA397" s="5"/>
      <c r="HB397" s="5"/>
      <c r="HC397" s="5"/>
      <c r="HD397" s="5"/>
      <c r="HE397" s="5"/>
      <c r="HF397" s="5"/>
      <c r="HG397" s="5"/>
      <c r="HH397" s="5"/>
      <c r="HI397" s="5"/>
      <c r="HJ397" s="5"/>
      <c r="HK397" s="5"/>
      <c r="HL397" s="5"/>
      <c r="HM397" s="5"/>
      <c r="HN397" s="5"/>
      <c r="HO397" s="5"/>
      <c r="HP397" s="5"/>
      <c r="HQ397" s="5"/>
      <c r="HR397" s="5"/>
      <c r="HS397" s="5"/>
    </row>
    <row r="398" spans="1:227" s="6" customFormat="1">
      <c r="A398" s="84"/>
      <c r="B398" s="83"/>
      <c r="C398" s="74">
        <v>2028</v>
      </c>
      <c r="D398" s="15">
        <f>SUM(E398:I398)</f>
        <v>63359.5</v>
      </c>
      <c r="E398" s="15">
        <v>0</v>
      </c>
      <c r="F398" s="15">
        <v>0</v>
      </c>
      <c r="G398" s="15">
        <v>0</v>
      </c>
      <c r="H398" s="15">
        <v>63359.5</v>
      </c>
      <c r="I398" s="15">
        <v>0</v>
      </c>
      <c r="J398" s="42"/>
      <c r="K398" s="42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  <c r="DB398" s="5"/>
      <c r="DC398" s="5"/>
      <c r="DD398" s="5"/>
      <c r="DE398" s="5"/>
      <c r="DF398" s="5"/>
      <c r="DG398" s="5"/>
      <c r="DH398" s="5"/>
      <c r="DI398" s="5"/>
      <c r="DJ398" s="5"/>
      <c r="DK398" s="5"/>
      <c r="DL398" s="5"/>
      <c r="DM398" s="5"/>
      <c r="DN398" s="5"/>
      <c r="DO398" s="5"/>
      <c r="DP398" s="5"/>
      <c r="DQ398" s="5"/>
      <c r="DR398" s="5"/>
      <c r="DS398" s="5"/>
      <c r="DT398" s="5"/>
      <c r="DU398" s="5"/>
      <c r="DV398" s="5"/>
      <c r="DW398" s="5"/>
      <c r="DX398" s="5"/>
      <c r="DY398" s="5"/>
      <c r="DZ398" s="5"/>
      <c r="EA398" s="5"/>
      <c r="EB398" s="5"/>
      <c r="EC398" s="5"/>
      <c r="ED398" s="5"/>
      <c r="EE398" s="5"/>
      <c r="EF398" s="5"/>
      <c r="EG398" s="5"/>
      <c r="EH398" s="5"/>
      <c r="EI398" s="5"/>
      <c r="EJ398" s="5"/>
      <c r="EK398" s="5"/>
      <c r="EL398" s="5"/>
      <c r="EM398" s="5"/>
      <c r="EN398" s="5"/>
      <c r="EO398" s="5"/>
      <c r="EP398" s="5"/>
      <c r="EQ398" s="5"/>
      <c r="ER398" s="5"/>
      <c r="ES398" s="5"/>
      <c r="ET398" s="5"/>
      <c r="EU398" s="5"/>
      <c r="EV398" s="5"/>
      <c r="EW398" s="5"/>
      <c r="EX398" s="5"/>
      <c r="EY398" s="5"/>
      <c r="EZ398" s="5"/>
      <c r="FA398" s="5"/>
      <c r="FB398" s="5"/>
      <c r="FC398" s="5"/>
      <c r="FD398" s="5"/>
      <c r="FE398" s="5"/>
      <c r="FF398" s="5"/>
      <c r="FG398" s="5"/>
      <c r="FH398" s="5"/>
      <c r="FI398" s="5"/>
      <c r="FJ398" s="5"/>
      <c r="FK398" s="5"/>
      <c r="FL398" s="5"/>
      <c r="FM398" s="5"/>
      <c r="FN398" s="5"/>
      <c r="FO398" s="5"/>
      <c r="FP398" s="5"/>
      <c r="FQ398" s="5"/>
      <c r="FR398" s="5"/>
      <c r="FS398" s="5"/>
      <c r="FT398" s="5"/>
      <c r="FU398" s="5"/>
      <c r="FV398" s="5"/>
      <c r="FW398" s="5"/>
      <c r="FX398" s="5"/>
      <c r="FY398" s="5"/>
      <c r="FZ398" s="5"/>
      <c r="GA398" s="5"/>
      <c r="GB398" s="5"/>
      <c r="GC398" s="5"/>
      <c r="GD398" s="5"/>
      <c r="GE398" s="5"/>
      <c r="GF398" s="5"/>
      <c r="GG398" s="5"/>
      <c r="GH398" s="5"/>
      <c r="GI398" s="5"/>
      <c r="GJ398" s="5"/>
      <c r="GK398" s="5"/>
      <c r="GL398" s="5"/>
      <c r="GM398" s="5"/>
      <c r="GN398" s="5"/>
      <c r="GO398" s="5"/>
      <c r="GP398" s="5"/>
      <c r="GQ398" s="5"/>
      <c r="GR398" s="5"/>
      <c r="GS398" s="5"/>
      <c r="GT398" s="5"/>
      <c r="GU398" s="5"/>
      <c r="GV398" s="5"/>
      <c r="GW398" s="5"/>
      <c r="GX398" s="5"/>
      <c r="GY398" s="5"/>
      <c r="GZ398" s="5"/>
      <c r="HA398" s="5"/>
      <c r="HB398" s="5"/>
      <c r="HC398" s="5"/>
      <c r="HD398" s="5"/>
      <c r="HE398" s="5"/>
      <c r="HF398" s="5"/>
      <c r="HG398" s="5"/>
      <c r="HH398" s="5"/>
      <c r="HI398" s="5"/>
      <c r="HJ398" s="5"/>
      <c r="HK398" s="5"/>
      <c r="HL398" s="5"/>
      <c r="HM398" s="5"/>
      <c r="HN398" s="5"/>
      <c r="HO398" s="5"/>
      <c r="HP398" s="5"/>
      <c r="HQ398" s="5"/>
      <c r="HR398" s="5"/>
      <c r="HS398" s="5"/>
    </row>
    <row r="399" spans="1:227" s="6" customFormat="1">
      <c r="A399" s="82"/>
      <c r="B399" s="83"/>
      <c r="C399" s="74" t="s">
        <v>16</v>
      </c>
      <c r="D399" s="15">
        <f t="shared" ref="D399:H399" si="168">SUM(D392:D398)</f>
        <v>388059</v>
      </c>
      <c r="E399" s="15">
        <f t="shared" si="168"/>
        <v>0</v>
      </c>
      <c r="F399" s="15">
        <f t="shared" si="168"/>
        <v>0</v>
      </c>
      <c r="G399" s="15">
        <f t="shared" si="168"/>
        <v>0</v>
      </c>
      <c r="H399" s="15">
        <f t="shared" si="168"/>
        <v>388059</v>
      </c>
      <c r="I399" s="15">
        <f>SUM(I392:I398)</f>
        <v>0</v>
      </c>
      <c r="J399" s="42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  <c r="DB399" s="5"/>
      <c r="DC399" s="5"/>
      <c r="DD399" s="5"/>
      <c r="DE399" s="5"/>
      <c r="DF399" s="5"/>
      <c r="DG399" s="5"/>
      <c r="DH399" s="5"/>
      <c r="DI399" s="5"/>
      <c r="DJ399" s="5"/>
      <c r="DK399" s="5"/>
      <c r="DL399" s="5"/>
      <c r="DM399" s="5"/>
      <c r="DN399" s="5"/>
      <c r="DO399" s="5"/>
      <c r="DP399" s="5"/>
      <c r="DQ399" s="5"/>
      <c r="DR399" s="5"/>
      <c r="DS399" s="5"/>
      <c r="DT399" s="5"/>
      <c r="DU399" s="5"/>
      <c r="DV399" s="5"/>
      <c r="DW399" s="5"/>
      <c r="DX399" s="5"/>
      <c r="DY399" s="5"/>
      <c r="DZ399" s="5"/>
      <c r="EA399" s="5"/>
      <c r="EB399" s="5"/>
      <c r="EC399" s="5"/>
      <c r="ED399" s="5"/>
      <c r="EE399" s="5"/>
      <c r="EF399" s="5"/>
      <c r="EG399" s="5"/>
      <c r="EH399" s="5"/>
      <c r="EI399" s="5"/>
      <c r="EJ399" s="5"/>
      <c r="EK399" s="5"/>
      <c r="EL399" s="5"/>
      <c r="EM399" s="5"/>
      <c r="EN399" s="5"/>
      <c r="EO399" s="5"/>
      <c r="EP399" s="5"/>
      <c r="EQ399" s="5"/>
      <c r="ER399" s="5"/>
      <c r="ES399" s="5"/>
      <c r="ET399" s="5"/>
      <c r="EU399" s="5"/>
      <c r="EV399" s="5"/>
      <c r="EW399" s="5"/>
      <c r="EX399" s="5"/>
      <c r="EY399" s="5"/>
      <c r="EZ399" s="5"/>
      <c r="FA399" s="5"/>
      <c r="FB399" s="5"/>
      <c r="FC399" s="5"/>
      <c r="FD399" s="5"/>
      <c r="FE399" s="5"/>
      <c r="FF399" s="5"/>
      <c r="FG399" s="5"/>
      <c r="FH399" s="5"/>
      <c r="FI399" s="5"/>
      <c r="FJ399" s="5"/>
      <c r="FK399" s="5"/>
      <c r="FL399" s="5"/>
      <c r="FM399" s="5"/>
      <c r="FN399" s="5"/>
      <c r="FO399" s="5"/>
      <c r="FP399" s="5"/>
      <c r="FQ399" s="5"/>
      <c r="FR399" s="5"/>
      <c r="FS399" s="5"/>
      <c r="FT399" s="5"/>
      <c r="FU399" s="5"/>
      <c r="FV399" s="5"/>
      <c r="FW399" s="5"/>
      <c r="FX399" s="5"/>
      <c r="FY399" s="5"/>
      <c r="FZ399" s="5"/>
      <c r="GA399" s="5"/>
      <c r="GB399" s="5"/>
      <c r="GC399" s="5"/>
      <c r="GD399" s="5"/>
      <c r="GE399" s="5"/>
      <c r="GF399" s="5"/>
      <c r="GG399" s="5"/>
      <c r="GH399" s="5"/>
      <c r="GI399" s="5"/>
      <c r="GJ399" s="5"/>
      <c r="GK399" s="5"/>
      <c r="GL399" s="5"/>
      <c r="GM399" s="5"/>
      <c r="GN399" s="5"/>
      <c r="GO399" s="5"/>
      <c r="GP399" s="5"/>
      <c r="GQ399" s="5"/>
      <c r="GR399" s="5"/>
      <c r="GS399" s="5"/>
      <c r="GT399" s="5"/>
      <c r="GU399" s="5"/>
      <c r="GV399" s="5"/>
      <c r="GW399" s="5"/>
      <c r="GX399" s="5"/>
      <c r="GY399" s="5"/>
      <c r="GZ399" s="5"/>
      <c r="HA399" s="5"/>
      <c r="HB399" s="5"/>
      <c r="HC399" s="5"/>
      <c r="HD399" s="5"/>
      <c r="HE399" s="5"/>
      <c r="HF399" s="5"/>
      <c r="HG399" s="5"/>
      <c r="HH399" s="5"/>
      <c r="HI399" s="5"/>
      <c r="HJ399" s="5"/>
      <c r="HK399" s="5"/>
      <c r="HL399" s="5"/>
      <c r="HM399" s="5"/>
      <c r="HN399" s="5"/>
      <c r="HO399" s="5"/>
      <c r="HP399" s="5"/>
      <c r="HQ399" s="5"/>
      <c r="HR399" s="5"/>
      <c r="HS399" s="5"/>
    </row>
    <row r="400" spans="1:227" s="6" customFormat="1">
      <c r="A400" s="76" t="s">
        <v>98</v>
      </c>
      <c r="B400" s="17"/>
      <c r="C400" s="18"/>
      <c r="D400" s="19"/>
      <c r="E400" s="20"/>
      <c r="F400" s="20"/>
      <c r="G400" s="20"/>
      <c r="H400" s="20"/>
      <c r="I400" s="21"/>
      <c r="J400" s="42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  <c r="DA400" s="5"/>
      <c r="DB400" s="5"/>
      <c r="DC400" s="5"/>
      <c r="DD400" s="5"/>
      <c r="DE400" s="5"/>
      <c r="DF400" s="5"/>
      <c r="DG400" s="5"/>
      <c r="DH400" s="5"/>
      <c r="DI400" s="5"/>
      <c r="DJ400" s="5"/>
      <c r="DK400" s="5"/>
      <c r="DL400" s="5"/>
      <c r="DM400" s="5"/>
      <c r="DN400" s="5"/>
      <c r="DO400" s="5"/>
      <c r="DP400" s="5"/>
      <c r="DQ400" s="5"/>
      <c r="DR400" s="5"/>
      <c r="DS400" s="5"/>
      <c r="DT400" s="5"/>
      <c r="DU400" s="5"/>
      <c r="DV400" s="5"/>
      <c r="DW400" s="5"/>
      <c r="DX400" s="5"/>
      <c r="DY400" s="5"/>
      <c r="DZ400" s="5"/>
      <c r="EA400" s="5"/>
      <c r="EB400" s="5"/>
      <c r="EC400" s="5"/>
      <c r="ED400" s="5"/>
      <c r="EE400" s="5"/>
      <c r="EF400" s="5"/>
      <c r="EG400" s="5"/>
      <c r="EH400" s="5"/>
      <c r="EI400" s="5"/>
      <c r="EJ400" s="5"/>
      <c r="EK400" s="5"/>
      <c r="EL400" s="5"/>
      <c r="EM400" s="5"/>
      <c r="EN400" s="5"/>
      <c r="EO400" s="5"/>
      <c r="EP400" s="5"/>
      <c r="EQ400" s="5"/>
      <c r="ER400" s="5"/>
      <c r="ES400" s="5"/>
      <c r="ET400" s="5"/>
      <c r="EU400" s="5"/>
      <c r="EV400" s="5"/>
      <c r="EW400" s="5"/>
      <c r="EX400" s="5"/>
      <c r="EY400" s="5"/>
      <c r="EZ400" s="5"/>
      <c r="FA400" s="5"/>
      <c r="FB400" s="5"/>
      <c r="FC400" s="5"/>
      <c r="FD400" s="5"/>
      <c r="FE400" s="5"/>
      <c r="FF400" s="5"/>
      <c r="FG400" s="5"/>
      <c r="FH400" s="5"/>
      <c r="FI400" s="5"/>
      <c r="FJ400" s="5"/>
      <c r="FK400" s="5"/>
      <c r="FL400" s="5"/>
      <c r="FM400" s="5"/>
      <c r="FN400" s="5"/>
      <c r="FO400" s="5"/>
      <c r="FP400" s="5"/>
      <c r="FQ400" s="5"/>
      <c r="FR400" s="5"/>
      <c r="FS400" s="5"/>
      <c r="FT400" s="5"/>
      <c r="FU400" s="5"/>
      <c r="FV400" s="5"/>
      <c r="FW400" s="5"/>
      <c r="FX400" s="5"/>
      <c r="FY400" s="5"/>
      <c r="FZ400" s="5"/>
      <c r="GA400" s="5"/>
      <c r="GB400" s="5"/>
      <c r="GC400" s="5"/>
      <c r="GD400" s="5"/>
      <c r="GE400" s="5"/>
      <c r="GF400" s="5"/>
      <c r="GG400" s="5"/>
      <c r="GH400" s="5"/>
      <c r="GI400" s="5"/>
      <c r="GJ400" s="5"/>
      <c r="GK400" s="5"/>
      <c r="GL400" s="5"/>
      <c r="GM400" s="5"/>
      <c r="GN400" s="5"/>
      <c r="GO400" s="5"/>
      <c r="GP400" s="5"/>
      <c r="GQ400" s="5"/>
      <c r="GR400" s="5"/>
      <c r="GS400" s="5"/>
      <c r="GT400" s="5"/>
      <c r="GU400" s="5"/>
      <c r="GV400" s="5"/>
      <c r="GW400" s="5"/>
      <c r="GX400" s="5"/>
      <c r="GY400" s="5"/>
      <c r="GZ400" s="5"/>
      <c r="HA400" s="5"/>
      <c r="HB400" s="5"/>
      <c r="HC400" s="5"/>
      <c r="HD400" s="5"/>
      <c r="HE400" s="5"/>
      <c r="HF400" s="5"/>
      <c r="HG400" s="5"/>
      <c r="HH400" s="5"/>
      <c r="HI400" s="5"/>
      <c r="HJ400" s="5"/>
      <c r="HK400" s="5"/>
      <c r="HL400" s="5"/>
      <c r="HM400" s="5"/>
      <c r="HN400" s="5"/>
      <c r="HO400" s="5"/>
      <c r="HP400" s="5"/>
      <c r="HQ400" s="5"/>
      <c r="HR400" s="5"/>
      <c r="HS400" s="5"/>
    </row>
    <row r="401" spans="1:227" s="6" customFormat="1" ht="19.5" customHeight="1">
      <c r="A401" s="78" t="s">
        <v>16</v>
      </c>
      <c r="B401" s="80"/>
      <c r="C401" s="75">
        <v>2027</v>
      </c>
      <c r="D401" s="16">
        <f t="shared" ref="D401:I401" si="169">D403</f>
        <v>6001.1</v>
      </c>
      <c r="E401" s="16">
        <f t="shared" si="169"/>
        <v>0</v>
      </c>
      <c r="F401" s="16">
        <f t="shared" si="169"/>
        <v>0</v>
      </c>
      <c r="G401" s="16">
        <f t="shared" si="169"/>
        <v>0</v>
      </c>
      <c r="H401" s="16">
        <f t="shared" si="169"/>
        <v>6001.1</v>
      </c>
      <c r="I401" s="16">
        <f t="shared" si="169"/>
        <v>0</v>
      </c>
      <c r="J401" s="40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  <c r="CV401" s="5"/>
      <c r="CW401" s="5"/>
      <c r="CX401" s="5"/>
      <c r="CY401" s="5"/>
      <c r="CZ401" s="5"/>
      <c r="DA401" s="5"/>
      <c r="DB401" s="5"/>
      <c r="DC401" s="5"/>
      <c r="DD401" s="5"/>
      <c r="DE401" s="5"/>
      <c r="DF401" s="5"/>
      <c r="DG401" s="5"/>
      <c r="DH401" s="5"/>
      <c r="DI401" s="5"/>
      <c r="DJ401" s="5"/>
      <c r="DK401" s="5"/>
      <c r="DL401" s="5"/>
      <c r="DM401" s="5"/>
      <c r="DN401" s="5"/>
      <c r="DO401" s="5"/>
      <c r="DP401" s="5"/>
      <c r="DQ401" s="5"/>
      <c r="DR401" s="5"/>
      <c r="DS401" s="5"/>
      <c r="DT401" s="5"/>
      <c r="DU401" s="5"/>
      <c r="DV401" s="5"/>
      <c r="DW401" s="5"/>
      <c r="DX401" s="5"/>
      <c r="DY401" s="5"/>
      <c r="DZ401" s="5"/>
      <c r="EA401" s="5"/>
      <c r="EB401" s="5"/>
      <c r="EC401" s="5"/>
      <c r="ED401" s="5"/>
      <c r="EE401" s="5"/>
      <c r="EF401" s="5"/>
      <c r="EG401" s="5"/>
      <c r="EH401" s="5"/>
      <c r="EI401" s="5"/>
      <c r="EJ401" s="5"/>
      <c r="EK401" s="5"/>
      <c r="EL401" s="5"/>
      <c r="EM401" s="5"/>
      <c r="EN401" s="5"/>
      <c r="EO401" s="5"/>
      <c r="EP401" s="5"/>
      <c r="EQ401" s="5"/>
      <c r="ER401" s="5"/>
      <c r="ES401" s="5"/>
      <c r="ET401" s="5"/>
      <c r="EU401" s="5"/>
      <c r="EV401" s="5"/>
      <c r="EW401" s="5"/>
      <c r="EX401" s="5"/>
      <c r="EY401" s="5"/>
      <c r="EZ401" s="5"/>
      <c r="FA401" s="5"/>
      <c r="FB401" s="5"/>
      <c r="FC401" s="5"/>
      <c r="FD401" s="5"/>
      <c r="FE401" s="5"/>
      <c r="FF401" s="5"/>
      <c r="FG401" s="5"/>
      <c r="FH401" s="5"/>
      <c r="FI401" s="5"/>
      <c r="FJ401" s="5"/>
      <c r="FK401" s="5"/>
      <c r="FL401" s="5"/>
      <c r="FM401" s="5"/>
      <c r="FN401" s="5"/>
      <c r="FO401" s="5"/>
      <c r="FP401" s="5"/>
      <c r="FQ401" s="5"/>
      <c r="FR401" s="5"/>
      <c r="FS401" s="5"/>
      <c r="FT401" s="5"/>
      <c r="FU401" s="5"/>
      <c r="FV401" s="5"/>
      <c r="FW401" s="5"/>
      <c r="FX401" s="5"/>
      <c r="FY401" s="5"/>
      <c r="FZ401" s="5"/>
      <c r="GA401" s="5"/>
      <c r="GB401" s="5"/>
      <c r="GC401" s="5"/>
      <c r="GD401" s="5"/>
      <c r="GE401" s="5"/>
      <c r="GF401" s="5"/>
      <c r="GG401" s="5"/>
      <c r="GH401" s="5"/>
      <c r="GI401" s="5"/>
      <c r="GJ401" s="5"/>
      <c r="GK401" s="5"/>
      <c r="GL401" s="5"/>
      <c r="GM401" s="5"/>
      <c r="GN401" s="5"/>
      <c r="GO401" s="5"/>
      <c r="GP401" s="5"/>
      <c r="GQ401" s="5"/>
      <c r="GR401" s="5"/>
      <c r="GS401" s="5"/>
      <c r="GT401" s="5"/>
      <c r="GU401" s="5"/>
      <c r="GV401" s="5"/>
      <c r="GW401" s="5"/>
      <c r="GX401" s="5"/>
      <c r="GY401" s="5"/>
      <c r="GZ401" s="5"/>
      <c r="HA401" s="5"/>
      <c r="HB401" s="5"/>
      <c r="HC401" s="5"/>
      <c r="HD401" s="5"/>
      <c r="HE401" s="5"/>
      <c r="HF401" s="5"/>
      <c r="HG401" s="5"/>
      <c r="HH401" s="5"/>
      <c r="HI401" s="5"/>
      <c r="HJ401" s="5"/>
      <c r="HK401" s="5"/>
      <c r="HL401" s="5"/>
      <c r="HM401" s="5"/>
      <c r="HN401" s="5"/>
      <c r="HO401" s="5"/>
      <c r="HP401" s="5"/>
      <c r="HQ401" s="5"/>
      <c r="HR401" s="5"/>
      <c r="HS401" s="5"/>
    </row>
    <row r="402" spans="1:227" s="6" customFormat="1" ht="28.5" customHeight="1">
      <c r="A402" s="79"/>
      <c r="B402" s="80"/>
      <c r="C402" s="75" t="s">
        <v>16</v>
      </c>
      <c r="D402" s="16">
        <f t="shared" ref="D402:I402" si="170">SUM(D401:D401)</f>
        <v>6001.1</v>
      </c>
      <c r="E402" s="16">
        <f t="shared" si="170"/>
        <v>0</v>
      </c>
      <c r="F402" s="16">
        <f t="shared" si="170"/>
        <v>0</v>
      </c>
      <c r="G402" s="16">
        <f t="shared" si="170"/>
        <v>0</v>
      </c>
      <c r="H402" s="16">
        <f t="shared" si="170"/>
        <v>6001.1</v>
      </c>
      <c r="I402" s="16">
        <f t="shared" si="170"/>
        <v>0</v>
      </c>
      <c r="J402" s="40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  <c r="CV402" s="5"/>
      <c r="CW402" s="5"/>
      <c r="CX402" s="5"/>
      <c r="CY402" s="5"/>
      <c r="CZ402" s="5"/>
      <c r="DA402" s="5"/>
      <c r="DB402" s="5"/>
      <c r="DC402" s="5"/>
      <c r="DD402" s="5"/>
      <c r="DE402" s="5"/>
      <c r="DF402" s="5"/>
      <c r="DG402" s="5"/>
      <c r="DH402" s="5"/>
      <c r="DI402" s="5"/>
      <c r="DJ402" s="5"/>
      <c r="DK402" s="5"/>
      <c r="DL402" s="5"/>
      <c r="DM402" s="5"/>
      <c r="DN402" s="5"/>
      <c r="DO402" s="5"/>
      <c r="DP402" s="5"/>
      <c r="DQ402" s="5"/>
      <c r="DR402" s="5"/>
      <c r="DS402" s="5"/>
      <c r="DT402" s="5"/>
      <c r="DU402" s="5"/>
      <c r="DV402" s="5"/>
      <c r="DW402" s="5"/>
      <c r="DX402" s="5"/>
      <c r="DY402" s="5"/>
      <c r="DZ402" s="5"/>
      <c r="EA402" s="5"/>
      <c r="EB402" s="5"/>
      <c r="EC402" s="5"/>
      <c r="ED402" s="5"/>
      <c r="EE402" s="5"/>
      <c r="EF402" s="5"/>
      <c r="EG402" s="5"/>
      <c r="EH402" s="5"/>
      <c r="EI402" s="5"/>
      <c r="EJ402" s="5"/>
      <c r="EK402" s="5"/>
      <c r="EL402" s="5"/>
      <c r="EM402" s="5"/>
      <c r="EN402" s="5"/>
      <c r="EO402" s="5"/>
      <c r="EP402" s="5"/>
      <c r="EQ402" s="5"/>
      <c r="ER402" s="5"/>
      <c r="ES402" s="5"/>
      <c r="ET402" s="5"/>
      <c r="EU402" s="5"/>
      <c r="EV402" s="5"/>
      <c r="EW402" s="5"/>
      <c r="EX402" s="5"/>
      <c r="EY402" s="5"/>
      <c r="EZ402" s="5"/>
      <c r="FA402" s="5"/>
      <c r="FB402" s="5"/>
      <c r="FC402" s="5"/>
      <c r="FD402" s="5"/>
      <c r="FE402" s="5"/>
      <c r="FF402" s="5"/>
      <c r="FG402" s="5"/>
      <c r="FH402" s="5"/>
      <c r="FI402" s="5"/>
      <c r="FJ402" s="5"/>
      <c r="FK402" s="5"/>
      <c r="FL402" s="5"/>
      <c r="FM402" s="5"/>
      <c r="FN402" s="5"/>
      <c r="FO402" s="5"/>
      <c r="FP402" s="5"/>
      <c r="FQ402" s="5"/>
      <c r="FR402" s="5"/>
      <c r="FS402" s="5"/>
      <c r="FT402" s="5"/>
      <c r="FU402" s="5"/>
      <c r="FV402" s="5"/>
      <c r="FW402" s="5"/>
      <c r="FX402" s="5"/>
      <c r="FY402" s="5"/>
      <c r="FZ402" s="5"/>
      <c r="GA402" s="5"/>
      <c r="GB402" s="5"/>
      <c r="GC402" s="5"/>
      <c r="GD402" s="5"/>
      <c r="GE402" s="5"/>
      <c r="GF402" s="5"/>
      <c r="GG402" s="5"/>
      <c r="GH402" s="5"/>
      <c r="GI402" s="5"/>
      <c r="GJ402" s="5"/>
      <c r="GK402" s="5"/>
      <c r="GL402" s="5"/>
      <c r="GM402" s="5"/>
      <c r="GN402" s="5"/>
      <c r="GO402" s="5"/>
      <c r="GP402" s="5"/>
      <c r="GQ402" s="5"/>
      <c r="GR402" s="5"/>
      <c r="GS402" s="5"/>
      <c r="GT402" s="5"/>
      <c r="GU402" s="5"/>
      <c r="GV402" s="5"/>
      <c r="GW402" s="5"/>
      <c r="GX402" s="5"/>
      <c r="GY402" s="5"/>
      <c r="GZ402" s="5"/>
      <c r="HA402" s="5"/>
      <c r="HB402" s="5"/>
      <c r="HC402" s="5"/>
      <c r="HD402" s="5"/>
      <c r="HE402" s="5"/>
      <c r="HF402" s="5"/>
      <c r="HG402" s="5"/>
      <c r="HH402" s="5"/>
      <c r="HI402" s="5"/>
      <c r="HJ402" s="5"/>
      <c r="HK402" s="5"/>
      <c r="HL402" s="5"/>
      <c r="HM402" s="5"/>
      <c r="HN402" s="5"/>
      <c r="HO402" s="5"/>
      <c r="HP402" s="5"/>
      <c r="HQ402" s="5"/>
      <c r="HR402" s="5"/>
      <c r="HS402" s="5"/>
    </row>
    <row r="403" spans="1:227" s="6" customFormat="1" ht="21.75" customHeight="1">
      <c r="A403" s="81" t="s">
        <v>94</v>
      </c>
      <c r="B403" s="83"/>
      <c r="C403" s="74">
        <v>2027</v>
      </c>
      <c r="D403" s="15">
        <f t="shared" ref="D403" si="171">SUM(E403:I403)</f>
        <v>6001.1</v>
      </c>
      <c r="E403" s="15">
        <v>0</v>
      </c>
      <c r="F403" s="15">
        <v>0</v>
      </c>
      <c r="G403" s="15">
        <v>0</v>
      </c>
      <c r="H403" s="15">
        <v>6001.1</v>
      </c>
      <c r="I403" s="15">
        <v>0</v>
      </c>
      <c r="J403" s="42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  <c r="CV403" s="5"/>
      <c r="CW403" s="5"/>
      <c r="CX403" s="5"/>
      <c r="CY403" s="5"/>
      <c r="CZ403" s="5"/>
      <c r="DA403" s="5"/>
      <c r="DB403" s="5"/>
      <c r="DC403" s="5"/>
      <c r="DD403" s="5"/>
      <c r="DE403" s="5"/>
      <c r="DF403" s="5"/>
      <c r="DG403" s="5"/>
      <c r="DH403" s="5"/>
      <c r="DI403" s="5"/>
      <c r="DJ403" s="5"/>
      <c r="DK403" s="5"/>
      <c r="DL403" s="5"/>
      <c r="DM403" s="5"/>
      <c r="DN403" s="5"/>
      <c r="DO403" s="5"/>
      <c r="DP403" s="5"/>
      <c r="DQ403" s="5"/>
      <c r="DR403" s="5"/>
      <c r="DS403" s="5"/>
      <c r="DT403" s="5"/>
      <c r="DU403" s="5"/>
      <c r="DV403" s="5"/>
      <c r="DW403" s="5"/>
      <c r="DX403" s="5"/>
      <c r="DY403" s="5"/>
      <c r="DZ403" s="5"/>
      <c r="EA403" s="5"/>
      <c r="EB403" s="5"/>
      <c r="EC403" s="5"/>
      <c r="ED403" s="5"/>
      <c r="EE403" s="5"/>
      <c r="EF403" s="5"/>
      <c r="EG403" s="5"/>
      <c r="EH403" s="5"/>
      <c r="EI403" s="5"/>
      <c r="EJ403" s="5"/>
      <c r="EK403" s="5"/>
      <c r="EL403" s="5"/>
      <c r="EM403" s="5"/>
      <c r="EN403" s="5"/>
      <c r="EO403" s="5"/>
      <c r="EP403" s="5"/>
      <c r="EQ403" s="5"/>
      <c r="ER403" s="5"/>
      <c r="ES403" s="5"/>
      <c r="ET403" s="5"/>
      <c r="EU403" s="5"/>
      <c r="EV403" s="5"/>
      <c r="EW403" s="5"/>
      <c r="EX403" s="5"/>
      <c r="EY403" s="5"/>
      <c r="EZ403" s="5"/>
      <c r="FA403" s="5"/>
      <c r="FB403" s="5"/>
      <c r="FC403" s="5"/>
      <c r="FD403" s="5"/>
      <c r="FE403" s="5"/>
      <c r="FF403" s="5"/>
      <c r="FG403" s="5"/>
      <c r="FH403" s="5"/>
      <c r="FI403" s="5"/>
      <c r="FJ403" s="5"/>
      <c r="FK403" s="5"/>
      <c r="FL403" s="5"/>
      <c r="FM403" s="5"/>
      <c r="FN403" s="5"/>
      <c r="FO403" s="5"/>
      <c r="FP403" s="5"/>
      <c r="FQ403" s="5"/>
      <c r="FR403" s="5"/>
      <c r="FS403" s="5"/>
      <c r="FT403" s="5"/>
      <c r="FU403" s="5"/>
      <c r="FV403" s="5"/>
      <c r="FW403" s="5"/>
      <c r="FX403" s="5"/>
      <c r="FY403" s="5"/>
      <c r="FZ403" s="5"/>
      <c r="GA403" s="5"/>
      <c r="GB403" s="5"/>
      <c r="GC403" s="5"/>
      <c r="GD403" s="5"/>
      <c r="GE403" s="5"/>
      <c r="GF403" s="5"/>
      <c r="GG403" s="5"/>
      <c r="GH403" s="5"/>
      <c r="GI403" s="5"/>
      <c r="GJ403" s="5"/>
      <c r="GK403" s="5"/>
      <c r="GL403" s="5"/>
      <c r="GM403" s="5"/>
      <c r="GN403" s="5"/>
      <c r="GO403" s="5"/>
      <c r="GP403" s="5"/>
      <c r="GQ403" s="5"/>
      <c r="GR403" s="5"/>
      <c r="GS403" s="5"/>
      <c r="GT403" s="5"/>
      <c r="GU403" s="5"/>
      <c r="GV403" s="5"/>
      <c r="GW403" s="5"/>
      <c r="GX403" s="5"/>
      <c r="GY403" s="5"/>
      <c r="GZ403" s="5"/>
      <c r="HA403" s="5"/>
      <c r="HB403" s="5"/>
      <c r="HC403" s="5"/>
      <c r="HD403" s="5"/>
      <c r="HE403" s="5"/>
      <c r="HF403" s="5"/>
      <c r="HG403" s="5"/>
      <c r="HH403" s="5"/>
      <c r="HI403" s="5"/>
      <c r="HJ403" s="5"/>
      <c r="HK403" s="5"/>
      <c r="HL403" s="5"/>
      <c r="HM403" s="5"/>
      <c r="HN403" s="5"/>
      <c r="HO403" s="5"/>
      <c r="HP403" s="5"/>
      <c r="HQ403" s="5"/>
      <c r="HR403" s="5"/>
      <c r="HS403" s="5"/>
    </row>
    <row r="404" spans="1:227" s="6" customFormat="1" ht="33.75" customHeight="1">
      <c r="A404" s="82"/>
      <c r="B404" s="83"/>
      <c r="C404" s="74" t="s">
        <v>16</v>
      </c>
      <c r="D404" s="15">
        <f t="shared" ref="D404:I404" si="172">SUM(D403:D403)</f>
        <v>6001.1</v>
      </c>
      <c r="E404" s="15">
        <f t="shared" si="172"/>
        <v>0</v>
      </c>
      <c r="F404" s="15">
        <f t="shared" si="172"/>
        <v>0</v>
      </c>
      <c r="G404" s="15">
        <f t="shared" si="172"/>
        <v>0</v>
      </c>
      <c r="H404" s="15">
        <f t="shared" si="172"/>
        <v>6001.1</v>
      </c>
      <c r="I404" s="15">
        <f t="shared" si="172"/>
        <v>0</v>
      </c>
      <c r="J404" s="42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  <c r="DA404" s="5"/>
      <c r="DB404" s="5"/>
      <c r="DC404" s="5"/>
      <c r="DD404" s="5"/>
      <c r="DE404" s="5"/>
      <c r="DF404" s="5"/>
      <c r="DG404" s="5"/>
      <c r="DH404" s="5"/>
      <c r="DI404" s="5"/>
      <c r="DJ404" s="5"/>
      <c r="DK404" s="5"/>
      <c r="DL404" s="5"/>
      <c r="DM404" s="5"/>
      <c r="DN404" s="5"/>
      <c r="DO404" s="5"/>
      <c r="DP404" s="5"/>
      <c r="DQ404" s="5"/>
      <c r="DR404" s="5"/>
      <c r="DS404" s="5"/>
      <c r="DT404" s="5"/>
      <c r="DU404" s="5"/>
      <c r="DV404" s="5"/>
      <c r="DW404" s="5"/>
      <c r="DX404" s="5"/>
      <c r="DY404" s="5"/>
      <c r="DZ404" s="5"/>
      <c r="EA404" s="5"/>
      <c r="EB404" s="5"/>
      <c r="EC404" s="5"/>
      <c r="ED404" s="5"/>
      <c r="EE404" s="5"/>
      <c r="EF404" s="5"/>
      <c r="EG404" s="5"/>
      <c r="EH404" s="5"/>
      <c r="EI404" s="5"/>
      <c r="EJ404" s="5"/>
      <c r="EK404" s="5"/>
      <c r="EL404" s="5"/>
      <c r="EM404" s="5"/>
      <c r="EN404" s="5"/>
      <c r="EO404" s="5"/>
      <c r="EP404" s="5"/>
      <c r="EQ404" s="5"/>
      <c r="ER404" s="5"/>
      <c r="ES404" s="5"/>
      <c r="ET404" s="5"/>
      <c r="EU404" s="5"/>
      <c r="EV404" s="5"/>
      <c r="EW404" s="5"/>
      <c r="EX404" s="5"/>
      <c r="EY404" s="5"/>
      <c r="EZ404" s="5"/>
      <c r="FA404" s="5"/>
      <c r="FB404" s="5"/>
      <c r="FC404" s="5"/>
      <c r="FD404" s="5"/>
      <c r="FE404" s="5"/>
      <c r="FF404" s="5"/>
      <c r="FG404" s="5"/>
      <c r="FH404" s="5"/>
      <c r="FI404" s="5"/>
      <c r="FJ404" s="5"/>
      <c r="FK404" s="5"/>
      <c r="FL404" s="5"/>
      <c r="FM404" s="5"/>
      <c r="FN404" s="5"/>
      <c r="FO404" s="5"/>
      <c r="FP404" s="5"/>
      <c r="FQ404" s="5"/>
      <c r="FR404" s="5"/>
      <c r="FS404" s="5"/>
      <c r="FT404" s="5"/>
      <c r="FU404" s="5"/>
      <c r="FV404" s="5"/>
      <c r="FW404" s="5"/>
      <c r="FX404" s="5"/>
      <c r="FY404" s="5"/>
      <c r="FZ404" s="5"/>
      <c r="GA404" s="5"/>
      <c r="GB404" s="5"/>
      <c r="GC404" s="5"/>
      <c r="GD404" s="5"/>
      <c r="GE404" s="5"/>
      <c r="GF404" s="5"/>
      <c r="GG404" s="5"/>
      <c r="GH404" s="5"/>
      <c r="GI404" s="5"/>
      <c r="GJ404" s="5"/>
      <c r="GK404" s="5"/>
      <c r="GL404" s="5"/>
      <c r="GM404" s="5"/>
      <c r="GN404" s="5"/>
      <c r="GO404" s="5"/>
      <c r="GP404" s="5"/>
      <c r="GQ404" s="5"/>
      <c r="GR404" s="5"/>
      <c r="GS404" s="5"/>
      <c r="GT404" s="5"/>
      <c r="GU404" s="5"/>
      <c r="GV404" s="5"/>
      <c r="GW404" s="5"/>
      <c r="GX404" s="5"/>
      <c r="GY404" s="5"/>
      <c r="GZ404" s="5"/>
      <c r="HA404" s="5"/>
      <c r="HB404" s="5"/>
      <c r="HC404" s="5"/>
      <c r="HD404" s="5"/>
      <c r="HE404" s="5"/>
      <c r="HF404" s="5"/>
      <c r="HG404" s="5"/>
      <c r="HH404" s="5"/>
      <c r="HI404" s="5"/>
      <c r="HJ404" s="5"/>
      <c r="HK404" s="5"/>
      <c r="HL404" s="5"/>
      <c r="HM404" s="5"/>
      <c r="HN404" s="5"/>
      <c r="HO404" s="5"/>
      <c r="HP404" s="5"/>
      <c r="HQ404" s="5"/>
      <c r="HR404" s="5"/>
      <c r="HS404" s="5"/>
    </row>
  </sheetData>
  <mergeCells count="188">
    <mergeCell ref="G5:I5"/>
    <mergeCell ref="G6:I6"/>
    <mergeCell ref="A11:A12"/>
    <mergeCell ref="B11:B12"/>
    <mergeCell ref="C11:C12"/>
    <mergeCell ref="D11:I11"/>
    <mergeCell ref="A14:A21"/>
    <mergeCell ref="B14:B21"/>
    <mergeCell ref="A41:A46"/>
    <mergeCell ref="B41:B46"/>
    <mergeCell ref="A47:A49"/>
    <mergeCell ref="B47:B49"/>
    <mergeCell ref="A50:A52"/>
    <mergeCell ref="B50:B52"/>
    <mergeCell ref="A23:A28"/>
    <mergeCell ref="B23:B28"/>
    <mergeCell ref="A29:A34"/>
    <mergeCell ref="B29:B34"/>
    <mergeCell ref="A35:A40"/>
    <mergeCell ref="B35:B40"/>
    <mergeCell ref="A61:A63"/>
    <mergeCell ref="B61:B63"/>
    <mergeCell ref="A64:A66"/>
    <mergeCell ref="B64:B66"/>
    <mergeCell ref="A67:A69"/>
    <mergeCell ref="B67:B69"/>
    <mergeCell ref="A53:A55"/>
    <mergeCell ref="B53:B55"/>
    <mergeCell ref="A56:A57"/>
    <mergeCell ref="B56:B57"/>
    <mergeCell ref="A58:A60"/>
    <mergeCell ref="B58:B60"/>
    <mergeCell ref="A79:A81"/>
    <mergeCell ref="B79:B81"/>
    <mergeCell ref="A82:A84"/>
    <mergeCell ref="B82:B84"/>
    <mergeCell ref="A85:A87"/>
    <mergeCell ref="B85:B87"/>
    <mergeCell ref="A70:A72"/>
    <mergeCell ref="B70:B72"/>
    <mergeCell ref="A73:A75"/>
    <mergeCell ref="B73:B75"/>
    <mergeCell ref="A76:A78"/>
    <mergeCell ref="B76:B78"/>
    <mergeCell ref="A97:A99"/>
    <mergeCell ref="B97:B99"/>
    <mergeCell ref="A100:A102"/>
    <mergeCell ref="B100:B102"/>
    <mergeCell ref="A103:A105"/>
    <mergeCell ref="B103:B105"/>
    <mergeCell ref="A88:A90"/>
    <mergeCell ref="B88:B90"/>
    <mergeCell ref="A91:A93"/>
    <mergeCell ref="B91:B93"/>
    <mergeCell ref="A94:A96"/>
    <mergeCell ref="B94:B96"/>
    <mergeCell ref="A122:A124"/>
    <mergeCell ref="B122:B124"/>
    <mergeCell ref="A125:A127"/>
    <mergeCell ref="B125:B127"/>
    <mergeCell ref="A128:A131"/>
    <mergeCell ref="B128:B131"/>
    <mergeCell ref="A106:A111"/>
    <mergeCell ref="B106:B111"/>
    <mergeCell ref="A112:A116"/>
    <mergeCell ref="B112:B116"/>
    <mergeCell ref="A117:A121"/>
    <mergeCell ref="B117:B121"/>
    <mergeCell ref="A141:A143"/>
    <mergeCell ref="B141:B143"/>
    <mergeCell ref="A144:A146"/>
    <mergeCell ref="B144:B146"/>
    <mergeCell ref="A147:A150"/>
    <mergeCell ref="B147:B150"/>
    <mergeCell ref="A132:A134"/>
    <mergeCell ref="B132:B134"/>
    <mergeCell ref="A135:A137"/>
    <mergeCell ref="B135:B137"/>
    <mergeCell ref="A138:A140"/>
    <mergeCell ref="B138:B140"/>
    <mergeCell ref="A160:A167"/>
    <mergeCell ref="B160:B167"/>
    <mergeCell ref="A169:A176"/>
    <mergeCell ref="B169:B176"/>
    <mergeCell ref="A177:A184"/>
    <mergeCell ref="B177:B184"/>
    <mergeCell ref="A151:A154"/>
    <mergeCell ref="B151:B154"/>
    <mergeCell ref="A155:A156"/>
    <mergeCell ref="B155:B156"/>
    <mergeCell ref="A157:A158"/>
    <mergeCell ref="B157:B158"/>
    <mergeCell ref="A205:A212"/>
    <mergeCell ref="B205:B212"/>
    <mergeCell ref="A213:A218"/>
    <mergeCell ref="B213:B218"/>
    <mergeCell ref="A219:A221"/>
    <mergeCell ref="B219:B221"/>
    <mergeCell ref="A185:A192"/>
    <mergeCell ref="B185:B192"/>
    <mergeCell ref="A193:A200"/>
    <mergeCell ref="B193:B200"/>
    <mergeCell ref="A201:A204"/>
    <mergeCell ref="B201:B204"/>
    <mergeCell ref="A231:A233"/>
    <mergeCell ref="B231:B233"/>
    <mergeCell ref="A234:A239"/>
    <mergeCell ref="B234:B239"/>
    <mergeCell ref="A240:A244"/>
    <mergeCell ref="B240:B244"/>
    <mergeCell ref="A222:A224"/>
    <mergeCell ref="B222:B224"/>
    <mergeCell ref="A225:A227"/>
    <mergeCell ref="B225:B227"/>
    <mergeCell ref="A228:A230"/>
    <mergeCell ref="B228:B230"/>
    <mergeCell ref="A259:A266"/>
    <mergeCell ref="B259:B266"/>
    <mergeCell ref="A267:A269"/>
    <mergeCell ref="B267:B269"/>
    <mergeCell ref="A270:A273"/>
    <mergeCell ref="B270:B273"/>
    <mergeCell ref="A245:A247"/>
    <mergeCell ref="B245:B247"/>
    <mergeCell ref="A248:A249"/>
    <mergeCell ref="B248:B249"/>
    <mergeCell ref="A250:I250"/>
    <mergeCell ref="A251:A258"/>
    <mergeCell ref="B251:B258"/>
    <mergeCell ref="A298:A303"/>
    <mergeCell ref="B298:B303"/>
    <mergeCell ref="A304:A306"/>
    <mergeCell ref="B304:B306"/>
    <mergeCell ref="A307:A310"/>
    <mergeCell ref="B307:B310"/>
    <mergeCell ref="A275:A282"/>
    <mergeCell ref="B275:B282"/>
    <mergeCell ref="A283:A290"/>
    <mergeCell ref="B283:B290"/>
    <mergeCell ref="A292:A297"/>
    <mergeCell ref="B292:B297"/>
    <mergeCell ref="A317:A318"/>
    <mergeCell ref="B317:B318"/>
    <mergeCell ref="A319:I319"/>
    <mergeCell ref="A320:A324"/>
    <mergeCell ref="B320:B324"/>
    <mergeCell ref="A325:A329"/>
    <mergeCell ref="B325:B329"/>
    <mergeCell ref="A311:A312"/>
    <mergeCell ref="B311:B312"/>
    <mergeCell ref="A313:A314"/>
    <mergeCell ref="B313:B314"/>
    <mergeCell ref="A315:A316"/>
    <mergeCell ref="B315:B316"/>
    <mergeCell ref="A350:A355"/>
    <mergeCell ref="B350:B355"/>
    <mergeCell ref="A356:A357"/>
    <mergeCell ref="B356:B357"/>
    <mergeCell ref="A358:A359"/>
    <mergeCell ref="B358:B359"/>
    <mergeCell ref="A330:A332"/>
    <mergeCell ref="B330:B332"/>
    <mergeCell ref="A334:A341"/>
    <mergeCell ref="B334:B341"/>
    <mergeCell ref="A342:A349"/>
    <mergeCell ref="B342:B349"/>
    <mergeCell ref="A370:A372"/>
    <mergeCell ref="B370:B372"/>
    <mergeCell ref="A373:A376"/>
    <mergeCell ref="B373:B376"/>
    <mergeCell ref="A377:A379"/>
    <mergeCell ref="B377:B379"/>
    <mergeCell ref="A360:A362"/>
    <mergeCell ref="B360:B362"/>
    <mergeCell ref="A363:A364"/>
    <mergeCell ref="B363:B364"/>
    <mergeCell ref="A366:A369"/>
    <mergeCell ref="B366:B369"/>
    <mergeCell ref="A401:A402"/>
    <mergeCell ref="B401:B402"/>
    <mergeCell ref="A403:A404"/>
    <mergeCell ref="B403:B404"/>
    <mergeCell ref="A380:A382"/>
    <mergeCell ref="B380:B382"/>
    <mergeCell ref="A384:A391"/>
    <mergeCell ref="B384:B391"/>
    <mergeCell ref="A392:A399"/>
    <mergeCell ref="B392:B399"/>
  </mergeCells>
  <hyperlinks>
    <hyperlink ref="I2" location="sub_1000" display="sub_1000"/>
  </hyperlinks>
  <pageMargins left="0.70866141732283472" right="0.70866141732283472" top="0.94488188976377963" bottom="0.55118110236220474" header="0.31496062992125984" footer="0.31496062992125984"/>
  <pageSetup paperSize="9" scale="72" fitToHeight="0" orientation="landscape" r:id="rId1"/>
  <rowBreaks count="13" manualBreakCount="13">
    <brk id="21" max="8" man="1"/>
    <brk id="52" max="8" man="1"/>
    <brk id="78" max="8" man="1"/>
    <brk id="105" max="8" man="1"/>
    <brk id="137" max="8" man="1"/>
    <brk id="158" max="8" man="1"/>
    <brk id="192" max="8" man="1"/>
    <brk id="218" max="8" man="1"/>
    <brk id="247" max="8" man="1"/>
    <brk id="273" max="8" man="1"/>
    <brk id="310" max="8" man="1"/>
    <brk id="341" max="8" man="1"/>
    <brk id="37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№3 к МП</vt:lpstr>
      <vt:lpstr>'Приложение №3 к МП'!Область_печати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2026-02-17T13:17:57Z</dcterms:modified>
</cp:coreProperties>
</file>