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itet-server\User Share\ОБЩЕЕ ДЛЯ ВСЕХ\МУНИЦИПАЛЬНЫЕ_ПРОГРАММЫ_до_2028\МП_культура_спорт_молодежь_на_2022-2028\МП_культуры_молодежь_город_2022-28\Постановление_12.02.2026_429\"/>
    </mc:Choice>
  </mc:AlternateContent>
  <bookViews>
    <workbookView xWindow="0" yWindow="60" windowWidth="20640" windowHeight="11760"/>
  </bookViews>
  <sheets>
    <sheet name="Паспорт МП культура МП город" sheetId="1" r:id="rId1"/>
    <sheet name="Приложение 1" sheetId="2" r:id="rId2"/>
    <sheet name="Приложение 2" sheetId="3" r:id="rId3"/>
  </sheets>
  <calcPr calcId="152511"/>
</workbook>
</file>

<file path=xl/calcChain.xml><?xml version="1.0" encoding="utf-8"?>
<calcChain xmlns="http://schemas.openxmlformats.org/spreadsheetml/2006/main">
  <c r="D47" i="1" l="1"/>
  <c r="H15" i="3" l="1"/>
  <c r="J15" i="3"/>
  <c r="F15" i="3"/>
  <c r="F16" i="3"/>
  <c r="J16" i="3"/>
  <c r="J62" i="3"/>
  <c r="J77" i="3"/>
  <c r="J71" i="3"/>
  <c r="F71" i="3"/>
  <c r="F62" i="3"/>
  <c r="J61" i="3"/>
  <c r="F61" i="3"/>
  <c r="E76" i="3"/>
  <c r="E77" i="3" s="1"/>
  <c r="J70" i="3"/>
  <c r="G70" i="3"/>
  <c r="H70" i="3"/>
  <c r="H61" i="3" s="1"/>
  <c r="I70" i="3"/>
  <c r="F70" i="3"/>
  <c r="F77" i="3"/>
  <c r="G77" i="3"/>
  <c r="H77" i="3"/>
  <c r="I77" i="3"/>
  <c r="E84" i="3"/>
  <c r="J85" i="3"/>
  <c r="F85" i="3"/>
  <c r="G85" i="3"/>
  <c r="H85" i="3"/>
  <c r="I85" i="3"/>
  <c r="J93" i="3"/>
  <c r="F93" i="3"/>
  <c r="G93" i="3"/>
  <c r="H93" i="3"/>
  <c r="I93" i="3"/>
  <c r="E92" i="3"/>
  <c r="E100" i="3"/>
  <c r="F101" i="3"/>
  <c r="G101" i="3"/>
  <c r="H101" i="3"/>
  <c r="I101" i="3"/>
  <c r="J101" i="3"/>
  <c r="H115" i="3"/>
  <c r="J115" i="3"/>
  <c r="F115" i="3"/>
  <c r="G115" i="3"/>
  <c r="I115" i="3"/>
  <c r="E114" i="3"/>
  <c r="J123" i="3"/>
  <c r="F123" i="3"/>
  <c r="G123" i="3"/>
  <c r="H123" i="3"/>
  <c r="I123" i="3"/>
  <c r="E123" i="3"/>
  <c r="E122" i="3"/>
  <c r="J131" i="3"/>
  <c r="F131" i="3"/>
  <c r="G131" i="3"/>
  <c r="H131" i="3"/>
  <c r="I131" i="3"/>
  <c r="E130" i="3"/>
  <c r="J136" i="3"/>
  <c r="F136" i="3"/>
  <c r="G136" i="3"/>
  <c r="H136" i="3"/>
  <c r="I136" i="3"/>
  <c r="E135" i="3"/>
  <c r="J141" i="3"/>
  <c r="F141" i="3"/>
  <c r="G141" i="3"/>
  <c r="H141" i="3"/>
  <c r="I141" i="3"/>
  <c r="E140" i="3"/>
  <c r="J149" i="3"/>
  <c r="F149" i="3"/>
  <c r="G149" i="3"/>
  <c r="H149" i="3"/>
  <c r="I149" i="3"/>
  <c r="J150" i="3"/>
  <c r="F150" i="3"/>
  <c r="J158" i="3"/>
  <c r="F158" i="3"/>
  <c r="G158" i="3"/>
  <c r="H158" i="3"/>
  <c r="I158" i="3"/>
  <c r="E157" i="3"/>
  <c r="J166" i="3"/>
  <c r="F166" i="3"/>
  <c r="G166" i="3"/>
  <c r="H166" i="3"/>
  <c r="I166" i="3"/>
  <c r="E165" i="3"/>
  <c r="F172" i="3"/>
  <c r="J172" i="3"/>
  <c r="G172" i="3"/>
  <c r="H172" i="3"/>
  <c r="I172" i="3"/>
  <c r="E171" i="3"/>
  <c r="J183" i="3"/>
  <c r="F183" i="3"/>
  <c r="G183" i="3"/>
  <c r="H183" i="3"/>
  <c r="I183" i="3"/>
  <c r="E182" i="3"/>
  <c r="J191" i="3"/>
  <c r="J199" i="3"/>
  <c r="F191" i="3"/>
  <c r="G191" i="3"/>
  <c r="H191" i="3"/>
  <c r="I191" i="3"/>
  <c r="E190" i="3"/>
  <c r="F199" i="3"/>
  <c r="G199" i="3"/>
  <c r="H199" i="3"/>
  <c r="I199" i="3"/>
  <c r="E199" i="3"/>
  <c r="E198" i="3"/>
  <c r="J207" i="3"/>
  <c r="F207" i="3"/>
  <c r="G207" i="3"/>
  <c r="H207" i="3"/>
  <c r="I207" i="3"/>
  <c r="E206" i="3"/>
  <c r="J215" i="3"/>
  <c r="F215" i="3"/>
  <c r="G215" i="3"/>
  <c r="H215" i="3"/>
  <c r="I215" i="3"/>
  <c r="E214" i="3"/>
  <c r="E223" i="3"/>
  <c r="J223" i="3"/>
  <c r="F223" i="3"/>
  <c r="G223" i="3"/>
  <c r="H223" i="3"/>
  <c r="I223" i="3"/>
  <c r="E222" i="3"/>
  <c r="J231" i="3"/>
  <c r="F231" i="3"/>
  <c r="G231" i="3"/>
  <c r="H231" i="3"/>
  <c r="I231" i="3"/>
  <c r="E230" i="3"/>
  <c r="J239" i="3"/>
  <c r="F239" i="3"/>
  <c r="G239" i="3"/>
  <c r="H239" i="3"/>
  <c r="I239" i="3"/>
  <c r="J240" i="3"/>
  <c r="G240" i="3"/>
  <c r="H240" i="3"/>
  <c r="G248" i="3"/>
  <c r="J248" i="3"/>
  <c r="F248" i="3"/>
  <c r="H248" i="3"/>
  <c r="I248" i="3"/>
  <c r="E247" i="3"/>
  <c r="J254" i="3"/>
  <c r="F254" i="3"/>
  <c r="G254" i="3"/>
  <c r="H254" i="3"/>
  <c r="I254" i="3"/>
  <c r="E254" i="3"/>
  <c r="E253" i="3"/>
  <c r="F263" i="3"/>
  <c r="G263" i="3"/>
  <c r="J263" i="3"/>
  <c r="J262" i="3"/>
  <c r="F262" i="3"/>
  <c r="G262" i="3"/>
  <c r="H262" i="3"/>
  <c r="I262" i="3"/>
  <c r="E262" i="3"/>
  <c r="E269" i="3"/>
  <c r="J271" i="3"/>
  <c r="F271" i="3"/>
  <c r="G271" i="3"/>
  <c r="H271" i="3"/>
  <c r="I271" i="3"/>
  <c r="E270" i="3"/>
  <c r="J278" i="3"/>
  <c r="F278" i="3"/>
  <c r="G278" i="3"/>
  <c r="H278" i="3"/>
  <c r="I278" i="3"/>
  <c r="E278" i="3"/>
  <c r="E277" i="3"/>
  <c r="F283" i="3"/>
  <c r="J283" i="3"/>
  <c r="G283" i="3"/>
  <c r="H283" i="3"/>
  <c r="I283" i="3"/>
  <c r="F291" i="3"/>
  <c r="J292" i="3"/>
  <c r="F292" i="3"/>
  <c r="G292" i="3"/>
  <c r="J307" i="3"/>
  <c r="F307" i="3"/>
  <c r="G307" i="3"/>
  <c r="H307" i="3"/>
  <c r="I307" i="3"/>
  <c r="J314" i="3"/>
  <c r="F314" i="3"/>
  <c r="G314" i="3"/>
  <c r="H314" i="3"/>
  <c r="I314" i="3"/>
  <c r="J322" i="3"/>
  <c r="F322" i="3"/>
  <c r="G322" i="3"/>
  <c r="H322" i="3"/>
  <c r="I322" i="3"/>
  <c r="J330" i="3"/>
  <c r="F330" i="3"/>
  <c r="G330" i="3"/>
  <c r="H330" i="3"/>
  <c r="I330" i="3"/>
  <c r="F338" i="3"/>
  <c r="G338" i="3"/>
  <c r="H338" i="3"/>
  <c r="I338" i="3"/>
  <c r="J338" i="3"/>
  <c r="E338" i="3"/>
  <c r="E282" i="3"/>
  <c r="J291" i="3"/>
  <c r="G291" i="3"/>
  <c r="H291" i="3"/>
  <c r="I291" i="3"/>
  <c r="E291" i="3" s="1"/>
  <c r="F290" i="3"/>
  <c r="E306" i="3"/>
  <c r="E313" i="3"/>
  <c r="E321" i="3"/>
  <c r="E329" i="3"/>
  <c r="E337" i="3"/>
  <c r="E271" i="3" l="1"/>
  <c r="E239" i="3"/>
  <c r="I61" i="3"/>
  <c r="I15" i="3" s="1"/>
  <c r="E149" i="3"/>
  <c r="E70" i="3"/>
  <c r="G61" i="3"/>
  <c r="F240" i="3"/>
  <c r="G146" i="3"/>
  <c r="E61" i="3" l="1"/>
  <c r="G15" i="3"/>
  <c r="E15" i="3" s="1"/>
  <c r="D46" i="1" s="1"/>
  <c r="F68" i="3"/>
  <c r="G68" i="3"/>
  <c r="H68" i="3"/>
  <c r="I68" i="3"/>
  <c r="J68" i="3"/>
  <c r="F69" i="3"/>
  <c r="G69" i="3"/>
  <c r="H69" i="3"/>
  <c r="I69" i="3"/>
  <c r="J69" i="3"/>
  <c r="G67" i="3"/>
  <c r="H67" i="3"/>
  <c r="I67" i="3"/>
  <c r="J67" i="3"/>
  <c r="F67" i="3"/>
  <c r="E139" i="3"/>
  <c r="E138" i="3"/>
  <c r="E137" i="3"/>
  <c r="H71" i="3" l="1"/>
  <c r="G71" i="3"/>
  <c r="I71" i="3"/>
  <c r="E141" i="3"/>
  <c r="J44" i="3"/>
  <c r="F47" i="3"/>
  <c r="J47" i="3"/>
  <c r="I47" i="3"/>
  <c r="E47" i="3" s="1"/>
  <c r="H47" i="3"/>
  <c r="G47" i="3"/>
  <c r="J46" i="3"/>
  <c r="I46" i="3"/>
  <c r="H46" i="3"/>
  <c r="G46" i="3"/>
  <c r="G48" i="3" s="1"/>
  <c r="F46" i="3"/>
  <c r="F48" i="3" s="1"/>
  <c r="J45" i="3"/>
  <c r="I45" i="3"/>
  <c r="H45" i="3"/>
  <c r="G45" i="3"/>
  <c r="F45" i="3"/>
  <c r="E45" i="3" s="1"/>
  <c r="J48" i="3"/>
  <c r="I44" i="3"/>
  <c r="I48" i="3" s="1"/>
  <c r="H44" i="3"/>
  <c r="E44" i="3" s="1"/>
  <c r="G44" i="3"/>
  <c r="F44" i="3"/>
  <c r="E52" i="3"/>
  <c r="E51" i="3"/>
  <c r="E50" i="3"/>
  <c r="E49" i="3"/>
  <c r="E46" i="3"/>
  <c r="J53" i="3"/>
  <c r="I53" i="3"/>
  <c r="H53" i="3"/>
  <c r="G53" i="3"/>
  <c r="F53" i="3"/>
  <c r="E53" i="3" l="1"/>
  <c r="E48" i="3"/>
  <c r="H48" i="3"/>
  <c r="G19" i="3" l="1"/>
  <c r="F20" i="3"/>
  <c r="F19" i="3"/>
  <c r="J21" i="3"/>
  <c r="G18" i="3"/>
  <c r="H18" i="3"/>
  <c r="I18" i="3"/>
  <c r="J18" i="3"/>
  <c r="H19" i="3"/>
  <c r="I19" i="3"/>
  <c r="J19" i="3"/>
  <c r="G20" i="3"/>
  <c r="H20" i="3"/>
  <c r="I20" i="3"/>
  <c r="J20" i="3"/>
  <c r="G21" i="3"/>
  <c r="H21" i="3"/>
  <c r="I21" i="3"/>
  <c r="F21" i="3"/>
  <c r="F18" i="3"/>
  <c r="E18" i="3"/>
  <c r="H22" i="3" l="1"/>
  <c r="E20" i="3"/>
  <c r="G22" i="3"/>
  <c r="J22" i="3"/>
  <c r="E21" i="3"/>
  <c r="I22" i="3"/>
  <c r="E19" i="3"/>
  <c r="F22" i="3"/>
  <c r="J261" i="3"/>
  <c r="G259" i="3"/>
  <c r="H259" i="3"/>
  <c r="H263" i="3" s="1"/>
  <c r="I259" i="3"/>
  <c r="I263" i="3" s="1"/>
  <c r="J259" i="3"/>
  <c r="G260" i="3"/>
  <c r="H260" i="3"/>
  <c r="I260" i="3"/>
  <c r="J260" i="3"/>
  <c r="G261" i="3"/>
  <c r="H261" i="3"/>
  <c r="I261" i="3"/>
  <c r="F261" i="3"/>
  <c r="F260" i="3"/>
  <c r="F259" i="3"/>
  <c r="E281" i="3"/>
  <c r="E280" i="3"/>
  <c r="E279" i="3"/>
  <c r="E133" i="3"/>
  <c r="E134" i="3"/>
  <c r="E132" i="3"/>
  <c r="E136" i="3" l="1"/>
  <c r="E283" i="3"/>
  <c r="E22" i="3"/>
  <c r="F34" i="3" l="1"/>
  <c r="F23" i="3"/>
  <c r="I145" i="3" l="1"/>
  <c r="J26" i="3" l="1"/>
  <c r="G26" i="3"/>
  <c r="H26" i="3"/>
  <c r="I26" i="3"/>
  <c r="F26" i="3"/>
  <c r="F25" i="3"/>
  <c r="J32" i="3"/>
  <c r="F32" i="3"/>
  <c r="G32" i="3"/>
  <c r="H32" i="3"/>
  <c r="I32" i="3"/>
  <c r="E31" i="3"/>
  <c r="G36" i="3"/>
  <c r="H36" i="3"/>
  <c r="I36" i="3"/>
  <c r="J36" i="3"/>
  <c r="F36" i="3"/>
  <c r="F35" i="3"/>
  <c r="J42" i="3"/>
  <c r="F42" i="3"/>
  <c r="G42" i="3"/>
  <c r="H42" i="3"/>
  <c r="I42" i="3"/>
  <c r="E41" i="3"/>
  <c r="E75" i="3"/>
  <c r="E83" i="3"/>
  <c r="E91" i="3"/>
  <c r="E99" i="3"/>
  <c r="J107" i="3"/>
  <c r="F107" i="3"/>
  <c r="G107" i="3"/>
  <c r="H107" i="3"/>
  <c r="I107" i="3"/>
  <c r="E106" i="3"/>
  <c r="E113" i="3"/>
  <c r="E121" i="3"/>
  <c r="E129" i="3"/>
  <c r="J148" i="3"/>
  <c r="G148" i="3"/>
  <c r="H148" i="3"/>
  <c r="I148" i="3"/>
  <c r="F148" i="3"/>
  <c r="F147" i="3"/>
  <c r="E156" i="3"/>
  <c r="E164" i="3"/>
  <c r="E170" i="3"/>
  <c r="E181" i="3"/>
  <c r="E189" i="3"/>
  <c r="E197" i="3"/>
  <c r="E205" i="3"/>
  <c r="E213" i="3"/>
  <c r="E221" i="3"/>
  <c r="E229" i="3"/>
  <c r="J238" i="3"/>
  <c r="G238" i="3"/>
  <c r="H238" i="3"/>
  <c r="I238" i="3"/>
  <c r="F238" i="3"/>
  <c r="F237" i="3"/>
  <c r="E246" i="3"/>
  <c r="E252" i="3"/>
  <c r="E276" i="3"/>
  <c r="J290" i="3"/>
  <c r="G290" i="3"/>
  <c r="H290" i="3"/>
  <c r="I290" i="3"/>
  <c r="F289" i="3"/>
  <c r="E305" i="3"/>
  <c r="E312" i="3"/>
  <c r="E320" i="3"/>
  <c r="E328" i="3"/>
  <c r="E336" i="3"/>
  <c r="F59" i="3" l="1"/>
  <c r="F13" i="3" s="1"/>
  <c r="J60" i="3"/>
  <c r="J14" i="3" s="1"/>
  <c r="F60" i="3"/>
  <c r="F14" i="3" s="1"/>
  <c r="E261" i="3"/>
  <c r="E36" i="3"/>
  <c r="E26" i="3"/>
  <c r="I60" i="3"/>
  <c r="I14" i="3" s="1"/>
  <c r="H60" i="3"/>
  <c r="H14" i="3" s="1"/>
  <c r="G60" i="3"/>
  <c r="G14" i="3" s="1"/>
  <c r="E69" i="3"/>
  <c r="E148" i="3"/>
  <c r="E238" i="3"/>
  <c r="E290" i="3"/>
  <c r="H235" i="3"/>
  <c r="J237" i="3"/>
  <c r="G235" i="3"/>
  <c r="I235" i="3"/>
  <c r="J235" i="3"/>
  <c r="G236" i="3"/>
  <c r="H236" i="3"/>
  <c r="I236" i="3"/>
  <c r="J236" i="3"/>
  <c r="G237" i="3"/>
  <c r="H237" i="3"/>
  <c r="I237" i="3"/>
  <c r="F236" i="3"/>
  <c r="F235" i="3"/>
  <c r="E251" i="3"/>
  <c r="E250" i="3"/>
  <c r="E249" i="3"/>
  <c r="I240" i="3" l="1"/>
  <c r="E14" i="3"/>
  <c r="D45" i="1" s="1"/>
  <c r="E60" i="3"/>
  <c r="E30" i="3"/>
  <c r="E29" i="3"/>
  <c r="E28" i="3"/>
  <c r="J25" i="3"/>
  <c r="I25" i="3"/>
  <c r="H25" i="3"/>
  <c r="G25" i="3"/>
  <c r="J24" i="3"/>
  <c r="I24" i="3"/>
  <c r="H24" i="3"/>
  <c r="G24" i="3"/>
  <c r="F24" i="3"/>
  <c r="J23" i="3"/>
  <c r="I23" i="3"/>
  <c r="H23" i="3"/>
  <c r="G23" i="3"/>
  <c r="E32" i="3" l="1"/>
  <c r="G27" i="3"/>
  <c r="H27" i="3"/>
  <c r="E25" i="3"/>
  <c r="I27" i="3"/>
  <c r="J27" i="3"/>
  <c r="F27" i="3"/>
  <c r="E24" i="3"/>
  <c r="E23" i="3"/>
  <c r="G66" i="3"/>
  <c r="H66" i="3"/>
  <c r="I66" i="3"/>
  <c r="J66" i="3"/>
  <c r="F66" i="3"/>
  <c r="F64" i="3"/>
  <c r="E74" i="3"/>
  <c r="E73" i="3"/>
  <c r="E72" i="3"/>
  <c r="E27" i="3" l="1"/>
  <c r="F286" i="3"/>
  <c r="I257" i="3"/>
  <c r="H257" i="3"/>
  <c r="F144" i="3"/>
  <c r="G145" i="3" l="1"/>
  <c r="H145" i="3"/>
  <c r="J145" i="3"/>
  <c r="H146" i="3"/>
  <c r="H150" i="3" s="1"/>
  <c r="I146" i="3"/>
  <c r="J146" i="3"/>
  <c r="G147" i="3"/>
  <c r="G150" i="3" s="1"/>
  <c r="H147" i="3"/>
  <c r="I147" i="3"/>
  <c r="J147" i="3"/>
  <c r="F146" i="3"/>
  <c r="F145" i="3"/>
  <c r="F143" i="3"/>
  <c r="E169" i="3"/>
  <c r="E168" i="3"/>
  <c r="E172" i="3" s="1"/>
  <c r="E167" i="3"/>
  <c r="I150" i="3" l="1"/>
  <c r="G34" i="3"/>
  <c r="H34" i="3"/>
  <c r="I34" i="3"/>
  <c r="J34" i="3"/>
  <c r="G35" i="3"/>
  <c r="H35" i="3"/>
  <c r="I35" i="3"/>
  <c r="J35" i="3"/>
  <c r="G33" i="3"/>
  <c r="H33" i="3"/>
  <c r="I33" i="3"/>
  <c r="J33" i="3"/>
  <c r="F33" i="3"/>
  <c r="E40" i="3"/>
  <c r="E39" i="3"/>
  <c r="E38" i="3"/>
  <c r="H37" i="3" l="1"/>
  <c r="I37" i="3"/>
  <c r="G37" i="3"/>
  <c r="F37" i="3"/>
  <c r="J37" i="3"/>
  <c r="E42" i="3"/>
  <c r="H287" i="3"/>
  <c r="G258" i="3"/>
  <c r="H258" i="3"/>
  <c r="I258" i="3"/>
  <c r="J258" i="3"/>
  <c r="G257" i="3"/>
  <c r="F258" i="3"/>
  <c r="F257" i="3"/>
  <c r="J257" i="3"/>
  <c r="J256" i="3"/>
  <c r="G256" i="3"/>
  <c r="H256" i="3"/>
  <c r="F256" i="3"/>
  <c r="E268" i="3"/>
  <c r="E267" i="3"/>
  <c r="E266" i="3"/>
  <c r="E265" i="3"/>
  <c r="I264" i="3"/>
  <c r="E257" i="3" l="1"/>
  <c r="E264" i="3"/>
  <c r="I256" i="3"/>
  <c r="E35" i="3"/>
  <c r="E82" i="3"/>
  <c r="E98" i="3"/>
  <c r="E101" i="3" s="1"/>
  <c r="E90" i="3"/>
  <c r="E93" i="3" s="1"/>
  <c r="E105" i="3"/>
  <c r="E112" i="3"/>
  <c r="E115" i="3" s="1"/>
  <c r="E120" i="3"/>
  <c r="E128" i="3"/>
  <c r="E131" i="3" s="1"/>
  <c r="E155" i="3"/>
  <c r="E158" i="3" s="1"/>
  <c r="E163" i="3"/>
  <c r="E180" i="3"/>
  <c r="E188" i="3"/>
  <c r="E191" i="3" s="1"/>
  <c r="E196" i="3"/>
  <c r="E204" i="3"/>
  <c r="E212" i="3"/>
  <c r="E215" i="3" s="1"/>
  <c r="E220" i="3"/>
  <c r="E228" i="3"/>
  <c r="E231" i="3" s="1"/>
  <c r="E245" i="3"/>
  <c r="J289" i="3"/>
  <c r="J296" i="3"/>
  <c r="E275" i="3"/>
  <c r="G289" i="3"/>
  <c r="H289" i="3"/>
  <c r="I289" i="3"/>
  <c r="F288" i="3"/>
  <c r="E304" i="3"/>
  <c r="E311" i="3"/>
  <c r="E314" i="3" s="1"/>
  <c r="E319" i="3"/>
  <c r="E335" i="3"/>
  <c r="E327" i="3"/>
  <c r="E330" i="3" s="1"/>
  <c r="F58" i="3" l="1"/>
  <c r="F12" i="3" s="1"/>
  <c r="J59" i="3"/>
  <c r="J13" i="3" s="1"/>
  <c r="I59" i="3"/>
  <c r="E68" i="3"/>
  <c r="H59" i="3"/>
  <c r="H13" i="3" s="1"/>
  <c r="G59" i="3"/>
  <c r="E147" i="3"/>
  <c r="E237" i="3"/>
  <c r="E260" i="3"/>
  <c r="E289" i="3"/>
  <c r="I144" i="3"/>
  <c r="I13" i="3" l="1"/>
  <c r="G13" i="3"/>
  <c r="G16" i="3" s="1"/>
  <c r="G62" i="3"/>
  <c r="E59" i="3"/>
  <c r="G64" i="3"/>
  <c r="H64" i="3"/>
  <c r="I64" i="3"/>
  <c r="J64" i="3"/>
  <c r="G65" i="3"/>
  <c r="H65" i="3"/>
  <c r="I65" i="3"/>
  <c r="J65" i="3"/>
  <c r="F65" i="3"/>
  <c r="E104" i="3"/>
  <c r="E103" i="3"/>
  <c r="E102" i="3"/>
  <c r="G285" i="3"/>
  <c r="H285" i="3"/>
  <c r="I285" i="3"/>
  <c r="J285" i="3"/>
  <c r="G286" i="3"/>
  <c r="H286" i="3"/>
  <c r="I286" i="3"/>
  <c r="J286" i="3"/>
  <c r="G287" i="3"/>
  <c r="I287" i="3"/>
  <c r="J287" i="3"/>
  <c r="G288" i="3"/>
  <c r="H288" i="3"/>
  <c r="H292" i="3" s="1"/>
  <c r="I288" i="3"/>
  <c r="I292" i="3" s="1"/>
  <c r="J288" i="3"/>
  <c r="F287" i="3"/>
  <c r="F285" i="3"/>
  <c r="E310" i="3"/>
  <c r="E309" i="3"/>
  <c r="E308" i="3"/>
  <c r="G143" i="3"/>
  <c r="H143" i="3"/>
  <c r="J143" i="3"/>
  <c r="G144" i="3"/>
  <c r="H144" i="3"/>
  <c r="J144" i="3"/>
  <c r="E303" i="3"/>
  <c r="E307" i="3" s="1"/>
  <c r="E302" i="3"/>
  <c r="E301" i="3"/>
  <c r="E13" i="3" l="1"/>
  <c r="D44" i="1" s="1"/>
  <c r="E107" i="3"/>
  <c r="E65" i="3"/>
  <c r="E33" i="3"/>
  <c r="E80" i="3"/>
  <c r="E88" i="3"/>
  <c r="E96" i="3"/>
  <c r="E110" i="3"/>
  <c r="E118" i="3"/>
  <c r="E126" i="3"/>
  <c r="E153" i="3"/>
  <c r="E161" i="3"/>
  <c r="E175" i="3"/>
  <c r="E178" i="3"/>
  <c r="E186" i="3"/>
  <c r="E194" i="3"/>
  <c r="E202" i="3"/>
  <c r="E210" i="3"/>
  <c r="E218" i="3"/>
  <c r="E226" i="3"/>
  <c r="F57" i="3"/>
  <c r="F11" i="3" s="1"/>
  <c r="E243" i="3"/>
  <c r="E273" i="3"/>
  <c r="E295" i="3"/>
  <c r="J300" i="3"/>
  <c r="E299" i="3"/>
  <c r="E317" i="3"/>
  <c r="E325" i="3"/>
  <c r="E333" i="3"/>
  <c r="J57" i="3" l="1"/>
  <c r="J11" i="3" s="1"/>
  <c r="H57" i="3"/>
  <c r="H11" i="3" s="1"/>
  <c r="G57" i="3"/>
  <c r="G11" i="3" s="1"/>
  <c r="I57" i="3"/>
  <c r="I11" i="3" s="1"/>
  <c r="E66" i="3"/>
  <c r="E145" i="3"/>
  <c r="E287" i="3"/>
  <c r="E146" i="3"/>
  <c r="E150" i="3" s="1"/>
  <c r="E235" i="3"/>
  <c r="E258" i="3"/>
  <c r="E57" i="3" l="1"/>
  <c r="I233" i="3"/>
  <c r="E11" i="3" l="1"/>
  <c r="E195" i="3"/>
  <c r="E193" i="3"/>
  <c r="E192" i="3"/>
  <c r="D42" i="1" l="1"/>
  <c r="I184" i="3"/>
  <c r="I143" i="3" l="1"/>
  <c r="E187" i="3"/>
  <c r="E185" i="3"/>
  <c r="E184" i="3"/>
  <c r="E143" i="3" l="1"/>
  <c r="F234" i="3"/>
  <c r="G234" i="3"/>
  <c r="H234" i="3"/>
  <c r="I234" i="3"/>
  <c r="J234" i="3"/>
  <c r="G233" i="3"/>
  <c r="H233" i="3"/>
  <c r="J233" i="3"/>
  <c r="F233" i="3"/>
  <c r="E234" i="3" l="1"/>
  <c r="E236" i="3"/>
  <c r="E240" i="3" s="1"/>
  <c r="E233" i="3"/>
  <c r="I55" i="3"/>
  <c r="I9" i="3" s="1"/>
  <c r="E334" i="3"/>
  <c r="E332" i="3"/>
  <c r="E331" i="3"/>
  <c r="E326" i="3"/>
  <c r="E324" i="3"/>
  <c r="E323" i="3"/>
  <c r="E318" i="3"/>
  <c r="E322" i="3" s="1"/>
  <c r="E316" i="3"/>
  <c r="E315" i="3"/>
  <c r="I300" i="3"/>
  <c r="H300" i="3"/>
  <c r="G300" i="3"/>
  <c r="F300" i="3"/>
  <c r="E298" i="3"/>
  <c r="E297" i="3"/>
  <c r="I296" i="3"/>
  <c r="H296" i="3"/>
  <c r="G296" i="3"/>
  <c r="F296" i="3"/>
  <c r="E294" i="3"/>
  <c r="E293" i="3"/>
  <c r="E274" i="3"/>
  <c r="E272" i="3"/>
  <c r="E244" i="3"/>
  <c r="E248" i="3" s="1"/>
  <c r="E242" i="3"/>
  <c r="E241" i="3"/>
  <c r="E227" i="3"/>
  <c r="E225" i="3"/>
  <c r="E224" i="3"/>
  <c r="E219" i="3"/>
  <c r="E217" i="3"/>
  <c r="E216" i="3"/>
  <c r="E211" i="3"/>
  <c r="E209" i="3"/>
  <c r="E208" i="3"/>
  <c r="E203" i="3"/>
  <c r="E207" i="3" s="1"/>
  <c r="E201" i="3"/>
  <c r="E200" i="3"/>
  <c r="E179" i="3"/>
  <c r="E183" i="3" s="1"/>
  <c r="E177" i="3"/>
  <c r="J176" i="3"/>
  <c r="I176" i="3"/>
  <c r="H176" i="3"/>
  <c r="G176" i="3"/>
  <c r="F176" i="3"/>
  <c r="E174" i="3"/>
  <c r="E173" i="3"/>
  <c r="E162" i="3"/>
  <c r="E166" i="3" s="1"/>
  <c r="E160" i="3"/>
  <c r="E159" i="3"/>
  <c r="E154" i="3"/>
  <c r="E152" i="3"/>
  <c r="E151" i="3"/>
  <c r="E127" i="3"/>
  <c r="E125" i="3"/>
  <c r="E124" i="3"/>
  <c r="E119" i="3"/>
  <c r="E117" i="3"/>
  <c r="E116" i="3"/>
  <c r="E111" i="3"/>
  <c r="E109" i="3"/>
  <c r="E108" i="3"/>
  <c r="E97" i="3"/>
  <c r="E95" i="3"/>
  <c r="E94" i="3"/>
  <c r="E89" i="3"/>
  <c r="E87" i="3"/>
  <c r="E86" i="3"/>
  <c r="E81" i="3"/>
  <c r="E85" i="3" s="1"/>
  <c r="E79" i="3"/>
  <c r="E78" i="3"/>
  <c r="E34" i="3"/>
  <c r="E37" i="3" s="1"/>
  <c r="F56" i="3" l="1"/>
  <c r="F10" i="3" s="1"/>
  <c r="G58" i="3"/>
  <c r="G12" i="3" s="1"/>
  <c r="J55" i="3"/>
  <c r="I56" i="3"/>
  <c r="I10" i="3" s="1"/>
  <c r="I58" i="3"/>
  <c r="H55" i="3"/>
  <c r="H9" i="3" s="1"/>
  <c r="J58" i="3"/>
  <c r="J12" i="3" s="1"/>
  <c r="G56" i="3"/>
  <c r="G10" i="3" s="1"/>
  <c r="F55" i="3"/>
  <c r="F9" i="3" s="1"/>
  <c r="G55" i="3"/>
  <c r="G9" i="3" s="1"/>
  <c r="H58" i="3"/>
  <c r="J56" i="3"/>
  <c r="J10" i="3" s="1"/>
  <c r="H56" i="3"/>
  <c r="H10" i="3" s="1"/>
  <c r="E256" i="3"/>
  <c r="E64" i="3"/>
  <c r="E286" i="3"/>
  <c r="E288" i="3"/>
  <c r="E292" i="3" s="1"/>
  <c r="E285" i="3"/>
  <c r="E259" i="3"/>
  <c r="E263" i="3" s="1"/>
  <c r="E144" i="3"/>
  <c r="E67" i="3"/>
  <c r="E71" i="3" s="1"/>
  <c r="E300" i="3"/>
  <c r="E296" i="3"/>
  <c r="E176" i="3"/>
  <c r="H12" i="3" l="1"/>
  <c r="H16" i="3" s="1"/>
  <c r="H62" i="3"/>
  <c r="I12" i="3"/>
  <c r="I16" i="3" s="1"/>
  <c r="I62" i="3"/>
  <c r="J9" i="3"/>
  <c r="E58" i="3"/>
  <c r="E62" i="3" s="1"/>
  <c r="E55" i="3"/>
  <c r="E56" i="3"/>
  <c r="E12" i="3" l="1"/>
  <c r="E16" i="3" s="1"/>
  <c r="E10" i="3"/>
  <c r="D43" i="1" l="1"/>
  <c r="D41" i="1"/>
  <c r="E9" i="3"/>
  <c r="D40" i="1" l="1"/>
</calcChain>
</file>

<file path=xl/sharedStrings.xml><?xml version="1.0" encoding="utf-8"?>
<sst xmlns="http://schemas.openxmlformats.org/spreadsheetml/2006/main" count="370" uniqueCount="164">
  <si>
    <t>Сроки реализации муниципальной программы</t>
  </si>
  <si>
    <t>Ответственный исполнитель муниципальной программы</t>
  </si>
  <si>
    <t>Участники (соисполнители) муниципальной программы</t>
  </si>
  <si>
    <t>Цель муниципальной программы</t>
  </si>
  <si>
    <t>Задачи муниципальной программы</t>
  </si>
  <si>
    <t>Ожидаемые (конечные) результаты реализации муниципальной программы</t>
  </si>
  <si>
    <t>Подпрограммы муниципальной программы</t>
  </si>
  <si>
    <t>Год реализации</t>
  </si>
  <si>
    <t>2022 год</t>
  </si>
  <si>
    <t>2023 год</t>
  </si>
  <si>
    <t>2024 год</t>
  </si>
  <si>
    <t>ИТОГО:</t>
  </si>
  <si>
    <t>Всего:</t>
  </si>
  <si>
    <t>Налоговые расходы не предусмотрены</t>
  </si>
  <si>
    <t>Размер налоговых расходов, направленных на достижение цели муниципальной программы, - всего, в том числе по годам реализации, (тыс. руб.)</t>
  </si>
  <si>
    <t>Финансовое обеспечение муниципальной программы - всего, в том числе по годам реализации, (тыс. руб.)</t>
  </si>
  <si>
    <t>Проекты, реализуемые в рамках муниципальной программы, (тыс. руб.)</t>
  </si>
  <si>
    <t>ПАСПОРТ</t>
  </si>
  <si>
    <t>Муниципальной программы</t>
  </si>
  <si>
    <t>МО «Кингисеппское городское поселение»</t>
  </si>
  <si>
    <t>Комитет по спорту, культуре, молодежной политики  и туризму администрации МО "Кингисеппский муниципальный район"</t>
  </si>
  <si>
    <t>"Развитие культуры и молодежной политики в Кингисеппском городском поселении"</t>
  </si>
  <si>
    <t>Муниципальное казённое учреждение культуры "Кингисеппская центральная городская библиотека"</t>
  </si>
  <si>
    <t>Муниципальное бюджетное учреждение культуры "Кингисеппский культурно-досуговый комплекс"</t>
  </si>
  <si>
    <t>Формирование единого культурного пространства.</t>
  </si>
  <si>
    <t>Создание условий для включения молодежи, как активного субъекта общественных отношений в процессы социально-экономического и общественно-политического развития  на территории Кингисеппского городского поселения.</t>
  </si>
  <si>
    <t>Подпрограммы не предусмотрены</t>
  </si>
  <si>
    <t>Сведения о показателях (индикаторах )муниципальной программы</t>
  </si>
  <si>
    <t>тыс.руб.</t>
  </si>
  <si>
    <t>Задачи, направленные на достижение цели</t>
  </si>
  <si>
    <t>Количественные и/или качественные целевые показатели, характеризующие достижение целей и решение задач</t>
  </si>
  <si>
    <t xml:space="preserve">Год реализации </t>
  </si>
  <si>
    <t>Единица измерения</t>
  </si>
  <si>
    <t>Базовое значение показателя (показатель 2021 года)</t>
  </si>
  <si>
    <t>Планируемое значение показателя</t>
  </si>
  <si>
    <t xml:space="preserve"> 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</si>
  <si>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</si>
  <si>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</si>
  <si>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</si>
  <si>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</si>
  <si>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</si>
  <si>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</si>
  <si>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</si>
  <si>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</si>
  <si>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</si>
  <si>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</si>
  <si>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</si>
  <si>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 xml:space="preserve">Процессная часть </t>
  </si>
  <si>
    <t xml:space="preserve">Комплексы процессных мероприятий, итого </t>
  </si>
  <si>
    <t>Приложение 1</t>
  </si>
  <si>
    <t>Развитие культуры и молодежной политики в Кингисеппском городском поселении</t>
  </si>
  <si>
    <t>Комплекс процессных мероприятий «Организация библиотечного обслуживания населения и развитие библиотечного дела»</t>
  </si>
  <si>
    <t>Обеспечение деятельности (услуги, работы) муниципальных учреждений</t>
  </si>
  <si>
    <t>МКУК "Кингисеппская ЦГБ"</t>
  </si>
  <si>
    <t>Осуществление полномочий по организации библиотечного обслуживания населения межпоселенческими библиотеками, комплектовании и обеспечении сохранности их библиотечных фондов</t>
  </si>
  <si>
    <t>Организация и проведение мероприятий в сфере библиотечного дела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</si>
  <si>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</si>
  <si>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Мероприятия по формированию доступной среды жизнедеятельности для инвалидов в Ленинградской области</t>
  </si>
  <si>
    <t>Комплекс процессных мероприятий "Формирование благоприятных условий реализации и развития творческого потенциала населения"</t>
  </si>
  <si>
    <t>Укрепление материально-технической базы муниципальных учреждений</t>
  </si>
  <si>
    <t>МБУК "ККДК"</t>
  </si>
  <si>
    <t>Организация и проведение районных культурно-массовых мероприятий</t>
  </si>
  <si>
    <t>МКУ "Центр культуры, спорта, молодежной политики и туризма"</t>
  </si>
  <si>
    <t>Организация и проведение мероприятий в сфере культуры</t>
  </si>
  <si>
    <t>МКУ "Центр культуры, спорта, молодежной политики и туризма", МБУК "ККДК"</t>
  </si>
  <si>
    <t>Поддержка развития общественной инфраструктуры муниципального значения</t>
  </si>
  <si>
    <t>Комплекс процессных мероприятий "Обеспечение условий реализации программы"</t>
  </si>
  <si>
    <t>Комплекс процессных мероприятий "Сохранение и охрана объектов культурного и исторического наследия"</t>
  </si>
  <si>
    <t>Благоустройство памятников культуры</t>
  </si>
  <si>
    <t>Комплекс процессных мероприятий "Организация и осуществление мероприятий по работе с молодежью в Кингисеппском городском поселении"</t>
  </si>
  <si>
    <t>Организация и проведение районных молодежных мероприятий</t>
  </si>
  <si>
    <t>Участие в молодежных мероприятиях различного уровня</t>
  </si>
  <si>
    <t>Прочие мероприятия с подростками и молодежью</t>
  </si>
  <si>
    <t>Поддержка содействия трудовой адаптации и занятости молодежи</t>
  </si>
  <si>
    <t>Материально-техническое обеспечение молодежных коворкинг-центров</t>
  </si>
  <si>
    <t>Задача 1 . Повышение обеспеченности населения города Кингисеппа услугами библиотек и приобщение населения к чтению</t>
  </si>
  <si>
    <t>Задача 3. Проведение капитального ремонта конструктивных элементов зданий, инженерных сетей зданий и укрепление материально-технической базы  учреждений культуры в целях обеспечения их деятельности, организация доступности для инвалидов объектов культуры</t>
  </si>
  <si>
    <t>Задача 5.  Выявление, сохранение, охрана и популяризация объектов культурного наследия МО «Кингисеппское городское поселение»</t>
  </si>
  <si>
    <t>%</t>
  </si>
  <si>
    <t>чел.</t>
  </si>
  <si>
    <t>ед.</t>
  </si>
  <si>
    <t>к муниципальной программе</t>
  </si>
  <si>
    <t>Приложение 2</t>
  </si>
  <si>
    <t>90835</t>
  </si>
  <si>
    <t>4652</t>
  </si>
  <si>
    <t>4743</t>
  </si>
  <si>
    <t xml:space="preserve">Показатель 1 Количество посещений библиотек.                                                                                                              </t>
  </si>
  <si>
    <t xml:space="preserve">Показатель 2 Количество читателей до 14 лет.                                                                  </t>
  </si>
  <si>
    <t xml:space="preserve">Показатель 1 Количество клубных формирований.                                                                                            </t>
  </si>
  <si>
    <t xml:space="preserve">Показатель 2 Количество участников клубных формирований.                                                                                                 </t>
  </si>
  <si>
    <t>Приложение</t>
  </si>
  <si>
    <t>МО «Кингисеппский муниципальный район»</t>
  </si>
  <si>
    <t xml:space="preserve"> к постановлению администрации</t>
  </si>
  <si>
    <t>Задача 4.  Обеспечение условий реализации  программ в сфере культуры, молодежной политики</t>
  </si>
  <si>
    <t>89054</t>
  </si>
  <si>
    <t>4561</t>
  </si>
  <si>
    <t xml:space="preserve">Комитет по спорту, культуре, молодежной политике  и туризму </t>
  </si>
  <si>
    <t>Муниципальное казённое учреждение "Центр культуры, спорта, молодёжной политике и туризма"</t>
  </si>
  <si>
    <t>Задача 6.  Организация, участие и осуществление мероприятий по работе с молодежью</t>
  </si>
  <si>
    <t>Задача 7.  Создание условий для молодежи на организацию временной занятости, обеспечение организованными формами досуга</t>
  </si>
  <si>
    <t xml:space="preserve">Задача 8.  Улучшение комфортности среды проживания через свободный доступ молодежи к возможностям самореализации по месту жительства </t>
  </si>
  <si>
    <t>сохранение количества клубных формирований и их участников;</t>
  </si>
  <si>
    <t>создание молодежного коворкинг-центра.</t>
  </si>
  <si>
    <t>Финансовое обеспечение муниципальной программы (План реализации)</t>
  </si>
  <si>
    <t xml:space="preserve">Показатель 1 Количество учреждений.                                                                                  </t>
  </si>
  <si>
    <t xml:space="preserve">Показатель 3 Количество мероприятий. </t>
  </si>
  <si>
    <t xml:space="preserve">Показатель 2  Увеличение оснащенности учреждений основными средствами.                                                                     </t>
  </si>
  <si>
    <t xml:space="preserve">Показатель 1  Количество реализуемых программ.              </t>
  </si>
  <si>
    <t>Показатель 1  Доля объектов культурного наследия, находящихся в удовлетворительном состоянии, к общему количеству объектов культурного наследия на территории города Кингисеппа.</t>
  </si>
  <si>
    <t>Показатель 1 Количество участников.</t>
  </si>
  <si>
    <t xml:space="preserve">Показатель 2 Количество мероприятий.                                                           </t>
  </si>
  <si>
    <t xml:space="preserve">Показатель 1 Количество трудоустроенных подростков. </t>
  </si>
  <si>
    <t xml:space="preserve">Показатель 1  Количество открытых молодежных пространств.                        </t>
  </si>
  <si>
    <t>Задача 2. Организация работы клубных формирований в сфере культуры, мероприятия организационного характера и участие в мероприятиях другого уровня</t>
  </si>
  <si>
    <t xml:space="preserve"> МБУК "ККДК"</t>
  </si>
  <si>
    <t>Прочие мероприятия в области культуры</t>
  </si>
  <si>
    <t>МКУ "Центр культуры, спорта, молодежной политики и туризма", МКУК "Кингисеппская ЦГБ"</t>
  </si>
  <si>
    <t>Повышение обеспеченности населения города Кингисеппа услугами библиотек и приобщение населения к чтению.</t>
  </si>
  <si>
    <t>Организация работы клубных формирований в сфере культуры, мероприятия организационного характера и участие в мероприятиях другого уровня</t>
  </si>
  <si>
    <t>Проведение капитального ремонта конструктивных элементов зданий, инженерных сетей зданий и укрепление материально-технической базы  учреждений культуры в целях обеспечения их деятельности, организация доступности для инвалидов объектов культуры.</t>
  </si>
  <si>
    <t>Обеспечение условий реализации  программ в сфере культуры и молодежной политики.</t>
  </si>
  <si>
    <t>Выявление, сохранение, охрана и популяризация объектов культурного наследия МО «Кингисеппское городское поселение».</t>
  </si>
  <si>
    <t>Организация, участие и осуществление мероприятий по работе с молодежью.</t>
  </si>
  <si>
    <t>Создание условий для молодежи на организацию временной занятости, обеспечение организованными формами досуга.</t>
  </si>
  <si>
    <t>Улучшение комфортности среды проживания через свободный доступ молодежи к возможностям самореализации по месту жительства.</t>
  </si>
  <si>
    <t>2025 год</t>
  </si>
  <si>
    <t>Осуществление полномочий по созданию условий для обеспечения поселений, входящих в состав муниципального района, услугами по организации досуга и услугами организаций культуры в части организации и проведения культурно массовых мероприятий, участия творческих коллективов в культурно – массовых мероприятиях</t>
  </si>
  <si>
    <t>Осуществление полномочий по организации и осуществлению мероприятий межпоселенческого характера по работе с детьми и молодежью в части организации, проведения и участия в молодежных мероприятиях</t>
  </si>
  <si>
    <t>Осуществление полномочий по созданию условий для оказания поддержки добровольчеству (волонтерству)</t>
  </si>
  <si>
    <t>организация временной занятости, обеспечение организованными формами досуга, улучшение комфортности среды проживания через свободный доступ молодежи к возможностям самореализации по месту жительства до 280 человек;</t>
  </si>
  <si>
    <t>4926</t>
  </si>
  <si>
    <t>Муниципальное казенное учреждение "Служба городского хозяйства"</t>
  </si>
  <si>
    <t>2026 год</t>
  </si>
  <si>
    <t>Увеличение количества посещений платных  театральных  и концертных представлений до 18,8 тыс. человек в год;</t>
  </si>
  <si>
    <t>Увеличение количества посещений общедоступных библиотек до 1781 человека в год.</t>
  </si>
  <si>
    <t>Увеличение объема фонда общедоступных библиотек до 173,4 тыс. ед.</t>
  </si>
  <si>
    <t>Увеличение доли объектов культурного наследия, находящихся в собственности МО «Кингисеппское городское поселение», состояние которых является удовлетворительным, в общем количестве объектов культурного наследия, находящихся в собственности МО «Кингисеппское городское поселение» до 90,1%.</t>
  </si>
  <si>
    <t>Поддержка отрасли культуры, спорта и молодежной политики</t>
  </si>
  <si>
    <t>Капитальный ремонт объектов культуры городских поселений, муниципальных районов и городского округа Ленинградской области до 31.12.2023 г.</t>
  </si>
  <si>
    <t>106466</t>
  </si>
  <si>
    <t>Региональные проекты</t>
  </si>
  <si>
    <t>Региональный проект "Творческие люди"</t>
  </si>
  <si>
    <t>Государственная поддержка отрасли культуры</t>
  </si>
  <si>
    <t>Государственная поддержка отрасли культуры (Комплектование книжных фондов муниципальных общедоступных библиотек и государственных центральных библиотек субъектов Российской Федерации)</t>
  </si>
  <si>
    <t>2027 год</t>
  </si>
  <si>
    <t>107196</t>
  </si>
  <si>
    <t>117118</t>
  </si>
  <si>
    <t>4860</t>
  </si>
  <si>
    <t>Модернизация региональных и муниципальных библиотек</t>
  </si>
  <si>
    <t>Региональный проект "Семейные ценности и инфраструктура культуры"</t>
  </si>
  <si>
    <t>Комитет по спорту, культуре, молодежной политике  и туризму; МКУК "Кингисеппская ЦГБ"</t>
  </si>
  <si>
    <t>МБУК "ККДК"; МКУ "СГХ"</t>
  </si>
  <si>
    <t>МКУ "СГХ", МБУК "ККДК"</t>
  </si>
  <si>
    <t>Благоустройство территории</t>
  </si>
  <si>
    <t xml:space="preserve"> Региональный проект "Творческие люди" действует с 13.05.2024 г. Региональный проект "Семейные ценности и инфраструктура культуры" действует с 14.02.2025 г.</t>
  </si>
  <si>
    <t xml:space="preserve">Региональные проекты, итого </t>
  </si>
  <si>
    <t>Отраслевой проект</t>
  </si>
  <si>
    <t>Отраслевой проект "Развитие инфраструктуры культуры"</t>
  </si>
  <si>
    <t>Капитальный ремонт объектов культуры городских поселений, муниципальных районов и городского округа Ленинградской области до 31.12.2024 г.</t>
  </si>
  <si>
    <t>2022-2028 годы</t>
  </si>
  <si>
    <t>2028 год</t>
  </si>
  <si>
    <t>Мероприятия по капитальному ремонту и ремонту объектов, находящихся в муниципальной собственности</t>
  </si>
  <si>
    <t>149980</t>
  </si>
  <si>
    <t>от 10.11.2015 г. № 2485 ( с изменениями от 23.12.2016 г. № 3346, от 26.01.2018 г. № 113, от 01.11.2018 г. № 2235 от 07.03.2019 г. № 426, от 14.02.2020 г. № 340; от 16.03.2021 г. № 550, от 01.10.2021 г. № 2243, от 24.01.2022 г. № 101, от 04.02.2022 г. № 214, от 09.08.2022 г. № 1816, от 12.10.2022 г. № 2457, от 27.01.2023 г. № 229, от 31.03.2023 г. № 920, от 30.01.2024 г. № 260, от 16.04.2024 г. №1291, от 27.05.2024 г. №1697, от 10.07.2024 г. № 2226, от 29.07.2024 г. № 2450, от 21.02.2025 г. № 601, от 18.03.2025 г. № 977, 13.05.2025 № 1655, от 08.12.2025 г. № 4157,                             от 12.02.2026 №429)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</si>
</sst>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_р_._-;\-* #,##0.0_р_._-;_-* &quot;-&quot;??_р_._-;_-@_-"/>
    <numFmt numFmtId="166" formatCode="0.0%"/>
    <numFmt numFmtId="167" formatCode="_-* #,##0.0\ _₽_-;\-* #,##0.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4" fillId="0" borderId="21" xfId="0" applyFont="1" applyBorder="1" applyAlignment="1">
      <alignment horizontal="justify" vertical="center" wrapText="1"/>
    </xf>
    <xf numFmtId="164" fontId="2" fillId="0" borderId="22" xfId="1" applyNumberFormat="1" applyFont="1" applyBorder="1"/>
    <xf numFmtId="0" fontId="4" fillId="0" borderId="23" xfId="0" applyFont="1" applyBorder="1" applyAlignment="1">
      <alignment horizontal="justify" vertical="center" wrapText="1"/>
    </xf>
    <xf numFmtId="164" fontId="2" fillId="0" borderId="24" xfId="1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11" fillId="2" borderId="1" xfId="1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 vertical="center"/>
    </xf>
    <xf numFmtId="165" fontId="11" fillId="2" borderId="28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5" fontId="11" fillId="2" borderId="23" xfId="1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65" fontId="7" fillId="2" borderId="21" xfId="1" applyNumberFormat="1" applyFont="1" applyFill="1" applyBorder="1" applyAlignment="1">
      <alignment horizontal="center" vertical="center" wrapText="1"/>
    </xf>
    <xf numFmtId="165" fontId="7" fillId="2" borderId="23" xfId="1" applyNumberFormat="1" applyFont="1" applyFill="1" applyBorder="1" applyAlignment="1">
      <alignment horizontal="center" vertical="center" wrapText="1"/>
    </xf>
    <xf numFmtId="165" fontId="7" fillId="2" borderId="25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165" fontId="7" fillId="0" borderId="21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horizontal="center" vertical="center" wrapText="1"/>
    </xf>
    <xf numFmtId="165" fontId="7" fillId="0" borderId="25" xfId="1" applyNumberFormat="1" applyFont="1" applyFill="1" applyBorder="1" applyAlignment="1">
      <alignment horizontal="center" vertical="center" wrapText="1"/>
    </xf>
    <xf numFmtId="165" fontId="11" fillId="2" borderId="27" xfId="1" applyNumberFormat="1" applyFont="1" applyFill="1" applyBorder="1" applyAlignment="1">
      <alignment horizontal="center" vertical="center" wrapText="1"/>
    </xf>
    <xf numFmtId="165" fontId="7" fillId="0" borderId="27" xfId="1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top" wrapText="1"/>
    </xf>
    <xf numFmtId="165" fontId="11" fillId="2" borderId="22" xfId="1" applyNumberFormat="1" applyFont="1" applyFill="1" applyBorder="1" applyAlignment="1">
      <alignment horizontal="center" vertical="center" wrapText="1"/>
    </xf>
    <xf numFmtId="165" fontId="11" fillId="2" borderId="24" xfId="1" applyNumberFormat="1" applyFont="1" applyFill="1" applyBorder="1" applyAlignment="1">
      <alignment horizontal="center" vertical="center" wrapText="1"/>
    </xf>
    <xf numFmtId="165" fontId="11" fillId="2" borderId="26" xfId="1" applyNumberFormat="1" applyFont="1" applyFill="1" applyBorder="1" applyAlignment="1">
      <alignment horizontal="center" vertical="center" wrapText="1"/>
    </xf>
    <xf numFmtId="165" fontId="11" fillId="2" borderId="17" xfId="1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/>
    </xf>
    <xf numFmtId="165" fontId="11" fillId="2" borderId="10" xfId="1" applyNumberFormat="1" applyFont="1" applyFill="1" applyBorder="1" applyAlignment="1">
      <alignment horizontal="center" vertical="center" wrapText="1"/>
    </xf>
    <xf numFmtId="165" fontId="12" fillId="2" borderId="26" xfId="1" applyNumberFormat="1" applyFont="1" applyFill="1" applyBorder="1" applyAlignment="1">
      <alignment horizontal="center" vertical="center" wrapText="1"/>
    </xf>
    <xf numFmtId="165" fontId="7" fillId="2" borderId="22" xfId="1" applyNumberFormat="1" applyFont="1" applyFill="1" applyBorder="1" applyAlignment="1">
      <alignment horizontal="center" vertical="center" wrapText="1"/>
    </xf>
    <xf numFmtId="165" fontId="7" fillId="2" borderId="24" xfId="1" applyNumberFormat="1" applyFont="1" applyFill="1" applyBorder="1" applyAlignment="1">
      <alignment horizontal="center" vertical="center" wrapText="1"/>
    </xf>
    <xf numFmtId="165" fontId="7" fillId="2" borderId="26" xfId="1" applyNumberFormat="1" applyFont="1" applyFill="1" applyBorder="1" applyAlignment="1">
      <alignment horizontal="center" vertical="center" wrapText="1"/>
    </xf>
    <xf numFmtId="165" fontId="7" fillId="0" borderId="22" xfId="1" applyNumberFormat="1" applyFont="1" applyFill="1" applyBorder="1" applyAlignment="1">
      <alignment horizontal="center" vertical="center" wrapText="1"/>
    </xf>
    <xf numFmtId="165" fontId="7" fillId="0" borderId="24" xfId="1" applyNumberFormat="1" applyFont="1" applyFill="1" applyBorder="1" applyAlignment="1">
      <alignment horizontal="center" vertical="center" wrapText="1"/>
    </xf>
    <xf numFmtId="165" fontId="11" fillId="0" borderId="17" xfId="1" applyNumberFormat="1" applyFont="1" applyFill="1" applyBorder="1" applyAlignment="1">
      <alignment horizontal="center" vertical="center" wrapText="1"/>
    </xf>
    <xf numFmtId="165" fontId="7" fillId="0" borderId="26" xfId="1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165" fontId="11" fillId="0" borderId="35" xfId="1" applyNumberFormat="1" applyFont="1" applyFill="1" applyBorder="1" applyAlignment="1">
      <alignment horizontal="center" vertical="center" wrapText="1"/>
    </xf>
    <xf numFmtId="165" fontId="11" fillId="0" borderId="36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166" fontId="7" fillId="0" borderId="21" xfId="0" applyNumberFormat="1" applyFont="1" applyFill="1" applyBorder="1" applyAlignment="1">
      <alignment horizontal="center" vertical="center" wrapText="1"/>
    </xf>
    <xf numFmtId="166" fontId="7" fillId="0" borderId="2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65" fontId="7" fillId="0" borderId="39" xfId="1" applyNumberFormat="1" applyFont="1" applyFill="1" applyBorder="1" applyAlignment="1">
      <alignment horizontal="center" vertical="center" wrapText="1"/>
    </xf>
    <xf numFmtId="165" fontId="7" fillId="0" borderId="40" xfId="1" applyNumberFormat="1" applyFont="1" applyFill="1" applyBorder="1" applyAlignment="1">
      <alignment horizontal="center" vertical="center" wrapText="1"/>
    </xf>
    <xf numFmtId="165" fontId="7" fillId="2" borderId="39" xfId="1" applyNumberFormat="1" applyFont="1" applyFill="1" applyBorder="1" applyAlignment="1">
      <alignment horizontal="center" vertical="center" wrapText="1"/>
    </xf>
    <xf numFmtId="165" fontId="7" fillId="2" borderId="40" xfId="1" applyNumberFormat="1" applyFont="1" applyFill="1" applyBorder="1" applyAlignment="1">
      <alignment horizontal="center" vertical="center" wrapText="1"/>
    </xf>
    <xf numFmtId="165" fontId="12" fillId="2" borderId="39" xfId="1" applyNumberFormat="1" applyFont="1" applyFill="1" applyBorder="1" applyAlignment="1">
      <alignment horizontal="center" vertical="center" wrapText="1"/>
    </xf>
    <xf numFmtId="165" fontId="12" fillId="2" borderId="40" xfId="1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 wrapText="1"/>
    </xf>
    <xf numFmtId="166" fontId="7" fillId="0" borderId="39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justify" vertical="center" wrapText="1"/>
    </xf>
    <xf numFmtId="165" fontId="7" fillId="0" borderId="41" xfId="1" applyNumberFormat="1" applyFont="1" applyFill="1" applyBorder="1" applyAlignment="1">
      <alignment horizontal="center" vertical="center" wrapText="1"/>
    </xf>
    <xf numFmtId="166" fontId="7" fillId="0" borderId="25" xfId="0" applyNumberFormat="1" applyFont="1" applyFill="1" applyBorder="1" applyAlignment="1">
      <alignment horizontal="center" vertical="center" wrapText="1"/>
    </xf>
    <xf numFmtId="165" fontId="11" fillId="2" borderId="37" xfId="1" applyNumberFormat="1" applyFont="1" applyFill="1" applyBorder="1" applyAlignment="1">
      <alignment horizontal="center" vertical="center" wrapText="1"/>
    </xf>
    <xf numFmtId="165" fontId="11" fillId="2" borderId="25" xfId="1" applyNumberFormat="1" applyFont="1" applyFill="1" applyBorder="1" applyAlignment="1">
      <alignment horizontal="center" vertical="center" wrapText="1"/>
    </xf>
    <xf numFmtId="165" fontId="11" fillId="2" borderId="21" xfId="1" applyNumberFormat="1" applyFont="1" applyFill="1" applyBorder="1" applyAlignment="1">
      <alignment horizontal="center" vertical="center" wrapText="1"/>
    </xf>
    <xf numFmtId="165" fontId="11" fillId="2" borderId="42" xfId="1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165" fontId="11" fillId="2" borderId="29" xfId="1" applyNumberFormat="1" applyFont="1" applyFill="1" applyBorder="1" applyAlignment="1">
      <alignment horizontal="center" vertical="center" wrapText="1"/>
    </xf>
    <xf numFmtId="165" fontId="7" fillId="2" borderId="37" xfId="1" applyNumberFormat="1" applyFont="1" applyFill="1" applyBorder="1" applyAlignment="1">
      <alignment horizontal="center" vertical="center" wrapText="1"/>
    </xf>
    <xf numFmtId="165" fontId="7" fillId="2" borderId="43" xfId="1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7" fillId="0" borderId="37" xfId="0" applyFont="1" applyFill="1" applyBorder="1" applyAlignment="1">
      <alignment horizontal="center" vertical="center" wrapText="1"/>
    </xf>
    <xf numFmtId="165" fontId="11" fillId="2" borderId="39" xfId="1" applyNumberFormat="1" applyFont="1" applyFill="1" applyBorder="1" applyAlignment="1">
      <alignment horizontal="center" vertical="center" wrapText="1"/>
    </xf>
    <xf numFmtId="164" fontId="2" fillId="0" borderId="40" xfId="1" applyNumberFormat="1" applyFont="1" applyBorder="1"/>
    <xf numFmtId="0" fontId="2" fillId="0" borderId="6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7" fillId="0" borderId="37" xfId="0" applyFont="1" applyFill="1" applyBorder="1" applyAlignment="1">
      <alignment horizontal="center" vertical="center" wrapText="1"/>
    </xf>
    <xf numFmtId="164" fontId="2" fillId="0" borderId="24" xfId="1" applyNumberFormat="1" applyFont="1" applyFill="1" applyBorder="1"/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165" fontId="11" fillId="2" borderId="40" xfId="1" applyNumberFormat="1" applyFont="1" applyFill="1" applyBorder="1" applyAlignment="1">
      <alignment horizontal="center" vertical="center" wrapText="1"/>
    </xf>
    <xf numFmtId="0" fontId="7" fillId="0" borderId="38" xfId="0" applyNumberFormat="1" applyFont="1" applyFill="1" applyBorder="1" applyAlignment="1">
      <alignment horizontal="center" vertical="center" wrapText="1"/>
    </xf>
    <xf numFmtId="1" fontId="7" fillId="0" borderId="38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/>
    <xf numFmtId="0" fontId="8" fillId="0" borderId="1" xfId="0" applyFont="1" applyBorder="1" applyAlignment="1">
      <alignment horizontal="justify" vertical="center" wrapText="1"/>
    </xf>
    <xf numFmtId="164" fontId="3" fillId="0" borderId="17" xfId="1" applyNumberFormat="1" applyFont="1" applyFill="1" applyBorder="1"/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7" fillId="0" borderId="3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8"/>
  <sheetViews>
    <sheetView tabSelected="1" zoomScale="85" zoomScaleNormal="85" workbookViewId="0">
      <selection activeCell="C4" sqref="C4:D5"/>
    </sheetView>
  </sheetViews>
  <sheetFormatPr defaultColWidth="9.109375" defaultRowHeight="18" x14ac:dyDescent="0.35"/>
  <cols>
    <col min="1" max="1" width="3.6640625" style="1" customWidth="1"/>
    <col min="2" max="2" width="34.33203125" style="1" customWidth="1"/>
    <col min="3" max="4" width="52.5546875" style="1" customWidth="1"/>
    <col min="5" max="7" width="19.33203125" style="1" customWidth="1"/>
    <col min="8" max="16384" width="9.109375" style="1"/>
  </cols>
  <sheetData>
    <row r="1" spans="2:4" x14ac:dyDescent="0.35">
      <c r="D1" s="83" t="s">
        <v>90</v>
      </c>
    </row>
    <row r="2" spans="2:4" x14ac:dyDescent="0.35">
      <c r="D2" s="83" t="s">
        <v>92</v>
      </c>
    </row>
    <row r="3" spans="2:4" x14ac:dyDescent="0.35">
      <c r="D3" s="83" t="s">
        <v>91</v>
      </c>
    </row>
    <row r="4" spans="2:4" ht="38.4" customHeight="1" x14ac:dyDescent="0.35">
      <c r="C4" s="151" t="s">
        <v>163</v>
      </c>
      <c r="D4" s="151"/>
    </row>
    <row r="5" spans="2:4" ht="61.8" customHeight="1" x14ac:dyDescent="0.35">
      <c r="C5" s="151"/>
      <c r="D5" s="151"/>
    </row>
    <row r="6" spans="2:4" x14ac:dyDescent="0.35">
      <c r="D6" s="2"/>
    </row>
    <row r="7" spans="2:4" x14ac:dyDescent="0.35">
      <c r="B7" s="158" t="s">
        <v>17</v>
      </c>
      <c r="C7" s="158"/>
      <c r="D7" s="158"/>
    </row>
    <row r="8" spans="2:4" x14ac:dyDescent="0.35">
      <c r="B8" s="158" t="s">
        <v>18</v>
      </c>
      <c r="C8" s="158"/>
      <c r="D8" s="158"/>
    </row>
    <row r="9" spans="2:4" x14ac:dyDescent="0.35">
      <c r="B9" s="158" t="s">
        <v>19</v>
      </c>
      <c r="C9" s="158"/>
      <c r="D9" s="158"/>
    </row>
    <row r="10" spans="2:4" x14ac:dyDescent="0.35">
      <c r="B10" s="159" t="s">
        <v>21</v>
      </c>
      <c r="C10" s="160"/>
      <c r="D10" s="160"/>
    </row>
    <row r="11" spans="2:4" ht="18.600000000000001" thickBot="1" x14ac:dyDescent="0.4"/>
    <row r="12" spans="2:4" ht="46.5" customHeight="1" x14ac:dyDescent="0.35">
      <c r="B12" s="113" t="s">
        <v>0</v>
      </c>
      <c r="C12" s="154" t="s">
        <v>159</v>
      </c>
      <c r="D12" s="155"/>
    </row>
    <row r="13" spans="2:4" ht="56.25" customHeight="1" x14ac:dyDescent="0.35">
      <c r="B13" s="4" t="s">
        <v>1</v>
      </c>
      <c r="C13" s="156" t="s">
        <v>20</v>
      </c>
      <c r="D13" s="157"/>
    </row>
    <row r="14" spans="2:4" ht="37.950000000000003" customHeight="1" x14ac:dyDescent="0.35">
      <c r="B14" s="130" t="s">
        <v>2</v>
      </c>
      <c r="C14" s="135" t="s">
        <v>20</v>
      </c>
      <c r="D14" s="136"/>
    </row>
    <row r="15" spans="2:4" ht="37.950000000000003" customHeight="1" x14ac:dyDescent="0.35">
      <c r="B15" s="134"/>
      <c r="C15" s="132" t="s">
        <v>97</v>
      </c>
      <c r="D15" s="133"/>
    </row>
    <row r="16" spans="2:4" ht="38.25" customHeight="1" x14ac:dyDescent="0.35">
      <c r="B16" s="134"/>
      <c r="C16" s="132" t="s">
        <v>22</v>
      </c>
      <c r="D16" s="133"/>
    </row>
    <row r="17" spans="2:4" ht="38.25" customHeight="1" x14ac:dyDescent="0.35">
      <c r="B17" s="134"/>
      <c r="C17" s="132" t="s">
        <v>23</v>
      </c>
      <c r="D17" s="133"/>
    </row>
    <row r="18" spans="2:4" x14ac:dyDescent="0.35">
      <c r="B18" s="134"/>
      <c r="C18" s="132" t="s">
        <v>131</v>
      </c>
      <c r="D18" s="133"/>
    </row>
    <row r="19" spans="2:4" ht="31.5" customHeight="1" x14ac:dyDescent="0.35">
      <c r="B19" s="130" t="s">
        <v>3</v>
      </c>
      <c r="C19" s="135" t="s">
        <v>24</v>
      </c>
      <c r="D19" s="136"/>
    </row>
    <row r="20" spans="2:4" ht="57.75" customHeight="1" x14ac:dyDescent="0.35">
      <c r="B20" s="131"/>
      <c r="C20" s="142" t="s">
        <v>25</v>
      </c>
      <c r="D20" s="143"/>
    </row>
    <row r="21" spans="2:4" ht="42" customHeight="1" x14ac:dyDescent="0.35">
      <c r="B21" s="130" t="s">
        <v>4</v>
      </c>
      <c r="C21" s="135" t="s">
        <v>117</v>
      </c>
      <c r="D21" s="136"/>
    </row>
    <row r="22" spans="2:4" ht="37.950000000000003" customHeight="1" x14ac:dyDescent="0.35">
      <c r="B22" s="134"/>
      <c r="C22" s="132" t="s">
        <v>118</v>
      </c>
      <c r="D22" s="133"/>
    </row>
    <row r="23" spans="2:4" ht="77.7" customHeight="1" x14ac:dyDescent="0.35">
      <c r="B23" s="134"/>
      <c r="C23" s="132" t="s">
        <v>119</v>
      </c>
      <c r="D23" s="133"/>
    </row>
    <row r="24" spans="2:4" ht="21" customHeight="1" x14ac:dyDescent="0.35">
      <c r="B24" s="134"/>
      <c r="C24" s="132" t="s">
        <v>120</v>
      </c>
      <c r="D24" s="133"/>
    </row>
    <row r="25" spans="2:4" ht="42" customHeight="1" x14ac:dyDescent="0.35">
      <c r="B25" s="134"/>
      <c r="C25" s="132" t="s">
        <v>121</v>
      </c>
      <c r="D25" s="133"/>
    </row>
    <row r="26" spans="2:4" ht="24" customHeight="1" x14ac:dyDescent="0.35">
      <c r="B26" s="134"/>
      <c r="C26" s="132" t="s">
        <v>122</v>
      </c>
      <c r="D26" s="133"/>
    </row>
    <row r="27" spans="2:4" ht="40.5" customHeight="1" x14ac:dyDescent="0.35">
      <c r="B27" s="134"/>
      <c r="C27" s="132" t="s">
        <v>123</v>
      </c>
      <c r="D27" s="133"/>
    </row>
    <row r="28" spans="2:4" ht="41.7" customHeight="1" x14ac:dyDescent="0.35">
      <c r="B28" s="131"/>
      <c r="C28" s="142" t="s">
        <v>124</v>
      </c>
      <c r="D28" s="143"/>
    </row>
    <row r="29" spans="2:4" ht="20.25" customHeight="1" x14ac:dyDescent="0.35">
      <c r="B29" s="130" t="s">
        <v>5</v>
      </c>
      <c r="C29" s="144" t="s">
        <v>134</v>
      </c>
      <c r="D29" s="146"/>
    </row>
    <row r="30" spans="2:4" ht="20.25" customHeight="1" x14ac:dyDescent="0.35">
      <c r="B30" s="134"/>
      <c r="C30" s="144" t="s">
        <v>135</v>
      </c>
      <c r="D30" s="146"/>
    </row>
    <row r="31" spans="2:4" ht="74.25" customHeight="1" x14ac:dyDescent="0.35">
      <c r="B31" s="134"/>
      <c r="C31" s="144" t="s">
        <v>136</v>
      </c>
      <c r="D31" s="146"/>
    </row>
    <row r="32" spans="2:4" ht="38.25" customHeight="1" x14ac:dyDescent="0.35">
      <c r="B32" s="134"/>
      <c r="C32" s="144" t="s">
        <v>133</v>
      </c>
      <c r="D32" s="146"/>
    </row>
    <row r="33" spans="2:4" ht="30" customHeight="1" x14ac:dyDescent="0.35">
      <c r="B33" s="134"/>
      <c r="C33" s="144" t="s">
        <v>101</v>
      </c>
      <c r="D33" s="146"/>
    </row>
    <row r="34" spans="2:4" ht="55.95" customHeight="1" x14ac:dyDescent="0.35">
      <c r="B34" s="134"/>
      <c r="C34" s="144" t="s">
        <v>129</v>
      </c>
      <c r="D34" s="145"/>
    </row>
    <row r="35" spans="2:4" ht="24.75" customHeight="1" x14ac:dyDescent="0.35">
      <c r="B35" s="131"/>
      <c r="C35" s="142" t="s">
        <v>102</v>
      </c>
      <c r="D35" s="143"/>
    </row>
    <row r="36" spans="2:4" ht="24.75" customHeight="1" x14ac:dyDescent="0.35">
      <c r="B36" s="130" t="s">
        <v>6</v>
      </c>
      <c r="C36" s="147" t="s">
        <v>26</v>
      </c>
      <c r="D36" s="148"/>
    </row>
    <row r="37" spans="2:4" ht="24" customHeight="1" x14ac:dyDescent="0.35">
      <c r="B37" s="131"/>
      <c r="C37" s="149"/>
      <c r="D37" s="150"/>
    </row>
    <row r="38" spans="2:4" ht="68.25" customHeight="1" x14ac:dyDescent="0.35">
      <c r="B38" s="115" t="s">
        <v>16</v>
      </c>
      <c r="C38" s="140" t="s">
        <v>154</v>
      </c>
      <c r="D38" s="141"/>
    </row>
    <row r="39" spans="2:4" ht="45.75" customHeight="1" x14ac:dyDescent="0.35">
      <c r="B39" s="137" t="s">
        <v>15</v>
      </c>
      <c r="C39" s="3" t="s">
        <v>7</v>
      </c>
      <c r="D39" s="5" t="s">
        <v>12</v>
      </c>
    </row>
    <row r="40" spans="2:4" ht="24.75" customHeight="1" x14ac:dyDescent="0.35">
      <c r="B40" s="138"/>
      <c r="C40" s="7" t="s">
        <v>8</v>
      </c>
      <c r="D40" s="8">
        <f>'Приложение 2'!E9</f>
        <v>116414.3</v>
      </c>
    </row>
    <row r="41" spans="2:4" ht="22.5" customHeight="1" x14ac:dyDescent="0.35">
      <c r="B41" s="138"/>
      <c r="C41" s="9" t="s">
        <v>9</v>
      </c>
      <c r="D41" s="10">
        <f>'Приложение 2'!E10</f>
        <v>112950.90000000001</v>
      </c>
    </row>
    <row r="42" spans="2:4" ht="25.5" customHeight="1" x14ac:dyDescent="0.35">
      <c r="B42" s="138"/>
      <c r="C42" s="9" t="s">
        <v>10</v>
      </c>
      <c r="D42" s="10">
        <f>'Приложение 2'!E11</f>
        <v>135248</v>
      </c>
    </row>
    <row r="43" spans="2:4" ht="25.5" customHeight="1" x14ac:dyDescent="0.35">
      <c r="B43" s="138"/>
      <c r="C43" s="114" t="s">
        <v>125</v>
      </c>
      <c r="D43" s="119">
        <f>'Приложение 2'!E12</f>
        <v>199272.4</v>
      </c>
    </row>
    <row r="44" spans="2:4" ht="21.6" customHeight="1" x14ac:dyDescent="0.35">
      <c r="B44" s="138"/>
      <c r="C44" s="98" t="s">
        <v>132</v>
      </c>
      <c r="D44" s="10">
        <f>'Приложение 2'!E13</f>
        <v>123212.5</v>
      </c>
    </row>
    <row r="45" spans="2:4" ht="21.6" customHeight="1" x14ac:dyDescent="0.35">
      <c r="B45" s="138"/>
      <c r="C45" s="114" t="s">
        <v>144</v>
      </c>
      <c r="D45" s="112">
        <f>'Приложение 2'!E14</f>
        <v>117420.4</v>
      </c>
    </row>
    <row r="46" spans="2:4" ht="21.6" customHeight="1" x14ac:dyDescent="0.35">
      <c r="B46" s="138"/>
      <c r="C46" s="114" t="s">
        <v>160</v>
      </c>
      <c r="D46" s="112">
        <f>'Приложение 2'!E15</f>
        <v>143461.9</v>
      </c>
    </row>
    <row r="47" spans="2:4" ht="21.75" customHeight="1" x14ac:dyDescent="0.35">
      <c r="B47" s="139"/>
      <c r="C47" s="128" t="s">
        <v>11</v>
      </c>
      <c r="D47" s="129">
        <f>SUM(D40:D46)</f>
        <v>947980.4</v>
      </c>
    </row>
    <row r="48" spans="2:4" ht="117.15" customHeight="1" thickBot="1" x14ac:dyDescent="0.4">
      <c r="B48" s="6" t="s">
        <v>14</v>
      </c>
      <c r="C48" s="152" t="s">
        <v>13</v>
      </c>
      <c r="D48" s="153"/>
    </row>
  </sheetData>
  <mergeCells count="38">
    <mergeCell ref="C4:D5"/>
    <mergeCell ref="C22:D22"/>
    <mergeCell ref="C23:D23"/>
    <mergeCell ref="C24:D24"/>
    <mergeCell ref="C48:D48"/>
    <mergeCell ref="C30:D30"/>
    <mergeCell ref="C31:D31"/>
    <mergeCell ref="C32:D32"/>
    <mergeCell ref="C12:D12"/>
    <mergeCell ref="C13:D13"/>
    <mergeCell ref="C19:D19"/>
    <mergeCell ref="C20:D20"/>
    <mergeCell ref="B7:D7"/>
    <mergeCell ref="B8:D8"/>
    <mergeCell ref="B9:D9"/>
    <mergeCell ref="B10:D10"/>
    <mergeCell ref="B39:B47"/>
    <mergeCell ref="B21:B28"/>
    <mergeCell ref="C21:D21"/>
    <mergeCell ref="C26:D26"/>
    <mergeCell ref="C38:D38"/>
    <mergeCell ref="C28:D28"/>
    <mergeCell ref="C27:D27"/>
    <mergeCell ref="C25:D25"/>
    <mergeCell ref="C34:D34"/>
    <mergeCell ref="B36:B37"/>
    <mergeCell ref="C35:D35"/>
    <mergeCell ref="C33:D33"/>
    <mergeCell ref="C29:D29"/>
    <mergeCell ref="C36:D37"/>
    <mergeCell ref="B29:B35"/>
    <mergeCell ref="B19:B20"/>
    <mergeCell ref="C17:D17"/>
    <mergeCell ref="B14:B18"/>
    <mergeCell ref="C14:D14"/>
    <mergeCell ref="C15:D15"/>
    <mergeCell ref="C16:D16"/>
    <mergeCell ref="C18:D18"/>
  </mergeCells>
  <printOptions horizontalCentered="1"/>
  <pageMargins left="0" right="0" top="0" bottom="0.39370078740157483" header="0" footer="0"/>
  <pageSetup paperSize="9" scale="71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4"/>
  <sheetViews>
    <sheetView workbookViewId="0">
      <selection activeCell="G57" sqref="G57"/>
    </sheetView>
  </sheetViews>
  <sheetFormatPr defaultRowHeight="13.8" x14ac:dyDescent="0.25"/>
  <cols>
    <col min="1" max="1" width="2" style="14" customWidth="1"/>
    <col min="2" max="2" width="48.33203125" style="12" customWidth="1"/>
    <col min="3" max="3" width="69.88671875" style="13" customWidth="1"/>
    <col min="4" max="5" width="10.88671875" style="14" customWidth="1"/>
    <col min="6" max="6" width="19.109375" style="14" customWidth="1"/>
    <col min="7" max="7" width="21.44140625" style="14" customWidth="1"/>
    <col min="8" max="257" width="9.109375" style="14"/>
    <col min="258" max="258" width="48.33203125" style="14" customWidth="1"/>
    <col min="259" max="259" width="69.88671875" style="14" customWidth="1"/>
    <col min="260" max="261" width="10.88671875" style="14" customWidth="1"/>
    <col min="262" max="262" width="19.109375" style="14" customWidth="1"/>
    <col min="263" max="263" width="21.44140625" style="14" customWidth="1"/>
    <col min="264" max="513" width="9.109375" style="14"/>
    <col min="514" max="514" width="48.33203125" style="14" customWidth="1"/>
    <col min="515" max="515" width="69.88671875" style="14" customWidth="1"/>
    <col min="516" max="517" width="10.88671875" style="14" customWidth="1"/>
    <col min="518" max="518" width="19.109375" style="14" customWidth="1"/>
    <col min="519" max="519" width="21.44140625" style="14" customWidth="1"/>
    <col min="520" max="769" width="9.109375" style="14"/>
    <col min="770" max="770" width="48.33203125" style="14" customWidth="1"/>
    <col min="771" max="771" width="69.88671875" style="14" customWidth="1"/>
    <col min="772" max="773" width="10.88671875" style="14" customWidth="1"/>
    <col min="774" max="774" width="19.109375" style="14" customWidth="1"/>
    <col min="775" max="775" width="21.44140625" style="14" customWidth="1"/>
    <col min="776" max="1025" width="9.109375" style="14"/>
    <col min="1026" max="1026" width="48.33203125" style="14" customWidth="1"/>
    <col min="1027" max="1027" width="69.88671875" style="14" customWidth="1"/>
    <col min="1028" max="1029" width="10.88671875" style="14" customWidth="1"/>
    <col min="1030" max="1030" width="19.109375" style="14" customWidth="1"/>
    <col min="1031" max="1031" width="21.44140625" style="14" customWidth="1"/>
    <col min="1032" max="1281" width="9.109375" style="14"/>
    <col min="1282" max="1282" width="48.33203125" style="14" customWidth="1"/>
    <col min="1283" max="1283" width="69.88671875" style="14" customWidth="1"/>
    <col min="1284" max="1285" width="10.88671875" style="14" customWidth="1"/>
    <col min="1286" max="1286" width="19.109375" style="14" customWidth="1"/>
    <col min="1287" max="1287" width="21.44140625" style="14" customWidth="1"/>
    <col min="1288" max="1537" width="9.109375" style="14"/>
    <col min="1538" max="1538" width="48.33203125" style="14" customWidth="1"/>
    <col min="1539" max="1539" width="69.88671875" style="14" customWidth="1"/>
    <col min="1540" max="1541" width="10.88671875" style="14" customWidth="1"/>
    <col min="1542" max="1542" width="19.109375" style="14" customWidth="1"/>
    <col min="1543" max="1543" width="21.44140625" style="14" customWidth="1"/>
    <col min="1544" max="1793" width="9.109375" style="14"/>
    <col min="1794" max="1794" width="48.33203125" style="14" customWidth="1"/>
    <col min="1795" max="1795" width="69.88671875" style="14" customWidth="1"/>
    <col min="1796" max="1797" width="10.88671875" style="14" customWidth="1"/>
    <col min="1798" max="1798" width="19.109375" style="14" customWidth="1"/>
    <col min="1799" max="1799" width="21.44140625" style="14" customWidth="1"/>
    <col min="1800" max="2049" width="9.109375" style="14"/>
    <col min="2050" max="2050" width="48.33203125" style="14" customWidth="1"/>
    <col min="2051" max="2051" width="69.88671875" style="14" customWidth="1"/>
    <col min="2052" max="2053" width="10.88671875" style="14" customWidth="1"/>
    <col min="2054" max="2054" width="19.109375" style="14" customWidth="1"/>
    <col min="2055" max="2055" width="21.44140625" style="14" customWidth="1"/>
    <col min="2056" max="2305" width="9.109375" style="14"/>
    <col min="2306" max="2306" width="48.33203125" style="14" customWidth="1"/>
    <col min="2307" max="2307" width="69.88671875" style="14" customWidth="1"/>
    <col min="2308" max="2309" width="10.88671875" style="14" customWidth="1"/>
    <col min="2310" max="2310" width="19.109375" style="14" customWidth="1"/>
    <col min="2311" max="2311" width="21.44140625" style="14" customWidth="1"/>
    <col min="2312" max="2561" width="9.109375" style="14"/>
    <col min="2562" max="2562" width="48.33203125" style="14" customWidth="1"/>
    <col min="2563" max="2563" width="69.88671875" style="14" customWidth="1"/>
    <col min="2564" max="2565" width="10.88671875" style="14" customWidth="1"/>
    <col min="2566" max="2566" width="19.109375" style="14" customWidth="1"/>
    <col min="2567" max="2567" width="21.44140625" style="14" customWidth="1"/>
    <col min="2568" max="2817" width="9.109375" style="14"/>
    <col min="2818" max="2818" width="48.33203125" style="14" customWidth="1"/>
    <col min="2819" max="2819" width="69.88671875" style="14" customWidth="1"/>
    <col min="2820" max="2821" width="10.88671875" style="14" customWidth="1"/>
    <col min="2822" max="2822" width="19.109375" style="14" customWidth="1"/>
    <col min="2823" max="2823" width="21.44140625" style="14" customWidth="1"/>
    <col min="2824" max="3073" width="9.109375" style="14"/>
    <col min="3074" max="3074" width="48.33203125" style="14" customWidth="1"/>
    <col min="3075" max="3075" width="69.88671875" style="14" customWidth="1"/>
    <col min="3076" max="3077" width="10.88671875" style="14" customWidth="1"/>
    <col min="3078" max="3078" width="19.109375" style="14" customWidth="1"/>
    <col min="3079" max="3079" width="21.44140625" style="14" customWidth="1"/>
    <col min="3080" max="3329" width="9.109375" style="14"/>
    <col min="3330" max="3330" width="48.33203125" style="14" customWidth="1"/>
    <col min="3331" max="3331" width="69.88671875" style="14" customWidth="1"/>
    <col min="3332" max="3333" width="10.88671875" style="14" customWidth="1"/>
    <col min="3334" max="3334" width="19.109375" style="14" customWidth="1"/>
    <col min="3335" max="3335" width="21.44140625" style="14" customWidth="1"/>
    <col min="3336" max="3585" width="9.109375" style="14"/>
    <col min="3586" max="3586" width="48.33203125" style="14" customWidth="1"/>
    <col min="3587" max="3587" width="69.88671875" style="14" customWidth="1"/>
    <col min="3588" max="3589" width="10.88671875" style="14" customWidth="1"/>
    <col min="3590" max="3590" width="19.109375" style="14" customWidth="1"/>
    <col min="3591" max="3591" width="21.44140625" style="14" customWidth="1"/>
    <col min="3592" max="3841" width="9.109375" style="14"/>
    <col min="3842" max="3842" width="48.33203125" style="14" customWidth="1"/>
    <col min="3843" max="3843" width="69.88671875" style="14" customWidth="1"/>
    <col min="3844" max="3845" width="10.88671875" style="14" customWidth="1"/>
    <col min="3846" max="3846" width="19.109375" style="14" customWidth="1"/>
    <col min="3847" max="3847" width="21.44140625" style="14" customWidth="1"/>
    <col min="3848" max="4097" width="9.109375" style="14"/>
    <col min="4098" max="4098" width="48.33203125" style="14" customWidth="1"/>
    <col min="4099" max="4099" width="69.88671875" style="14" customWidth="1"/>
    <col min="4100" max="4101" width="10.88671875" style="14" customWidth="1"/>
    <col min="4102" max="4102" width="19.109375" style="14" customWidth="1"/>
    <col min="4103" max="4103" width="21.44140625" style="14" customWidth="1"/>
    <col min="4104" max="4353" width="9.109375" style="14"/>
    <col min="4354" max="4354" width="48.33203125" style="14" customWidth="1"/>
    <col min="4355" max="4355" width="69.88671875" style="14" customWidth="1"/>
    <col min="4356" max="4357" width="10.88671875" style="14" customWidth="1"/>
    <col min="4358" max="4358" width="19.109375" style="14" customWidth="1"/>
    <col min="4359" max="4359" width="21.44140625" style="14" customWidth="1"/>
    <col min="4360" max="4609" width="9.109375" style="14"/>
    <col min="4610" max="4610" width="48.33203125" style="14" customWidth="1"/>
    <col min="4611" max="4611" width="69.88671875" style="14" customWidth="1"/>
    <col min="4612" max="4613" width="10.88671875" style="14" customWidth="1"/>
    <col min="4614" max="4614" width="19.109375" style="14" customWidth="1"/>
    <col min="4615" max="4615" width="21.44140625" style="14" customWidth="1"/>
    <col min="4616" max="4865" width="9.109375" style="14"/>
    <col min="4866" max="4866" width="48.33203125" style="14" customWidth="1"/>
    <col min="4867" max="4867" width="69.88671875" style="14" customWidth="1"/>
    <col min="4868" max="4869" width="10.88671875" style="14" customWidth="1"/>
    <col min="4870" max="4870" width="19.109375" style="14" customWidth="1"/>
    <col min="4871" max="4871" width="21.44140625" style="14" customWidth="1"/>
    <col min="4872" max="5121" width="9.109375" style="14"/>
    <col min="5122" max="5122" width="48.33203125" style="14" customWidth="1"/>
    <col min="5123" max="5123" width="69.88671875" style="14" customWidth="1"/>
    <col min="5124" max="5125" width="10.88671875" style="14" customWidth="1"/>
    <col min="5126" max="5126" width="19.109375" style="14" customWidth="1"/>
    <col min="5127" max="5127" width="21.44140625" style="14" customWidth="1"/>
    <col min="5128" max="5377" width="9.109375" style="14"/>
    <col min="5378" max="5378" width="48.33203125" style="14" customWidth="1"/>
    <col min="5379" max="5379" width="69.88671875" style="14" customWidth="1"/>
    <col min="5380" max="5381" width="10.88671875" style="14" customWidth="1"/>
    <col min="5382" max="5382" width="19.109375" style="14" customWidth="1"/>
    <col min="5383" max="5383" width="21.44140625" style="14" customWidth="1"/>
    <col min="5384" max="5633" width="9.109375" style="14"/>
    <col min="5634" max="5634" width="48.33203125" style="14" customWidth="1"/>
    <col min="5635" max="5635" width="69.88671875" style="14" customWidth="1"/>
    <col min="5636" max="5637" width="10.88671875" style="14" customWidth="1"/>
    <col min="5638" max="5638" width="19.109375" style="14" customWidth="1"/>
    <col min="5639" max="5639" width="21.44140625" style="14" customWidth="1"/>
    <col min="5640" max="5889" width="9.109375" style="14"/>
    <col min="5890" max="5890" width="48.33203125" style="14" customWidth="1"/>
    <col min="5891" max="5891" width="69.88671875" style="14" customWidth="1"/>
    <col min="5892" max="5893" width="10.88671875" style="14" customWidth="1"/>
    <col min="5894" max="5894" width="19.109375" style="14" customWidth="1"/>
    <col min="5895" max="5895" width="21.44140625" style="14" customWidth="1"/>
    <col min="5896" max="6145" width="9.109375" style="14"/>
    <col min="6146" max="6146" width="48.33203125" style="14" customWidth="1"/>
    <col min="6147" max="6147" width="69.88671875" style="14" customWidth="1"/>
    <col min="6148" max="6149" width="10.88671875" style="14" customWidth="1"/>
    <col min="6150" max="6150" width="19.109375" style="14" customWidth="1"/>
    <col min="6151" max="6151" width="21.44140625" style="14" customWidth="1"/>
    <col min="6152" max="6401" width="9.109375" style="14"/>
    <col min="6402" max="6402" width="48.33203125" style="14" customWidth="1"/>
    <col min="6403" max="6403" width="69.88671875" style="14" customWidth="1"/>
    <col min="6404" max="6405" width="10.88671875" style="14" customWidth="1"/>
    <col min="6406" max="6406" width="19.109375" style="14" customWidth="1"/>
    <col min="6407" max="6407" width="21.44140625" style="14" customWidth="1"/>
    <col min="6408" max="6657" width="9.109375" style="14"/>
    <col min="6658" max="6658" width="48.33203125" style="14" customWidth="1"/>
    <col min="6659" max="6659" width="69.88671875" style="14" customWidth="1"/>
    <col min="6660" max="6661" width="10.88671875" style="14" customWidth="1"/>
    <col min="6662" max="6662" width="19.109375" style="14" customWidth="1"/>
    <col min="6663" max="6663" width="21.44140625" style="14" customWidth="1"/>
    <col min="6664" max="6913" width="9.109375" style="14"/>
    <col min="6914" max="6914" width="48.33203125" style="14" customWidth="1"/>
    <col min="6915" max="6915" width="69.88671875" style="14" customWidth="1"/>
    <col min="6916" max="6917" width="10.88671875" style="14" customWidth="1"/>
    <col min="6918" max="6918" width="19.109375" style="14" customWidth="1"/>
    <col min="6919" max="6919" width="21.44140625" style="14" customWidth="1"/>
    <col min="6920" max="7169" width="9.109375" style="14"/>
    <col min="7170" max="7170" width="48.33203125" style="14" customWidth="1"/>
    <col min="7171" max="7171" width="69.88671875" style="14" customWidth="1"/>
    <col min="7172" max="7173" width="10.88671875" style="14" customWidth="1"/>
    <col min="7174" max="7174" width="19.109375" style="14" customWidth="1"/>
    <col min="7175" max="7175" width="21.44140625" style="14" customWidth="1"/>
    <col min="7176" max="7425" width="9.109375" style="14"/>
    <col min="7426" max="7426" width="48.33203125" style="14" customWidth="1"/>
    <col min="7427" max="7427" width="69.88671875" style="14" customWidth="1"/>
    <col min="7428" max="7429" width="10.88671875" style="14" customWidth="1"/>
    <col min="7430" max="7430" width="19.109375" style="14" customWidth="1"/>
    <col min="7431" max="7431" width="21.44140625" style="14" customWidth="1"/>
    <col min="7432" max="7681" width="9.109375" style="14"/>
    <col min="7682" max="7682" width="48.33203125" style="14" customWidth="1"/>
    <col min="7683" max="7683" width="69.88671875" style="14" customWidth="1"/>
    <col min="7684" max="7685" width="10.88671875" style="14" customWidth="1"/>
    <col min="7686" max="7686" width="19.109375" style="14" customWidth="1"/>
    <col min="7687" max="7687" width="21.44140625" style="14" customWidth="1"/>
    <col min="7688" max="7937" width="9.109375" style="14"/>
    <col min="7938" max="7938" width="48.33203125" style="14" customWidth="1"/>
    <col min="7939" max="7939" width="69.88671875" style="14" customWidth="1"/>
    <col min="7940" max="7941" width="10.88671875" style="14" customWidth="1"/>
    <col min="7942" max="7942" width="19.109375" style="14" customWidth="1"/>
    <col min="7943" max="7943" width="21.44140625" style="14" customWidth="1"/>
    <col min="7944" max="8193" width="9.109375" style="14"/>
    <col min="8194" max="8194" width="48.33203125" style="14" customWidth="1"/>
    <col min="8195" max="8195" width="69.88671875" style="14" customWidth="1"/>
    <col min="8196" max="8197" width="10.88671875" style="14" customWidth="1"/>
    <col min="8198" max="8198" width="19.109375" style="14" customWidth="1"/>
    <col min="8199" max="8199" width="21.44140625" style="14" customWidth="1"/>
    <col min="8200" max="8449" width="9.109375" style="14"/>
    <col min="8450" max="8450" width="48.33203125" style="14" customWidth="1"/>
    <col min="8451" max="8451" width="69.88671875" style="14" customWidth="1"/>
    <col min="8452" max="8453" width="10.88671875" style="14" customWidth="1"/>
    <col min="8454" max="8454" width="19.109375" style="14" customWidth="1"/>
    <col min="8455" max="8455" width="21.44140625" style="14" customWidth="1"/>
    <col min="8456" max="8705" width="9.109375" style="14"/>
    <col min="8706" max="8706" width="48.33203125" style="14" customWidth="1"/>
    <col min="8707" max="8707" width="69.88671875" style="14" customWidth="1"/>
    <col min="8708" max="8709" width="10.88671875" style="14" customWidth="1"/>
    <col min="8710" max="8710" width="19.109375" style="14" customWidth="1"/>
    <col min="8711" max="8711" width="21.44140625" style="14" customWidth="1"/>
    <col min="8712" max="8961" width="9.109375" style="14"/>
    <col min="8962" max="8962" width="48.33203125" style="14" customWidth="1"/>
    <col min="8963" max="8963" width="69.88671875" style="14" customWidth="1"/>
    <col min="8964" max="8965" width="10.88671875" style="14" customWidth="1"/>
    <col min="8966" max="8966" width="19.109375" style="14" customWidth="1"/>
    <col min="8967" max="8967" width="21.44140625" style="14" customWidth="1"/>
    <col min="8968" max="9217" width="9.109375" style="14"/>
    <col min="9218" max="9218" width="48.33203125" style="14" customWidth="1"/>
    <col min="9219" max="9219" width="69.88671875" style="14" customWidth="1"/>
    <col min="9220" max="9221" width="10.88671875" style="14" customWidth="1"/>
    <col min="9222" max="9222" width="19.109375" style="14" customWidth="1"/>
    <col min="9223" max="9223" width="21.44140625" style="14" customWidth="1"/>
    <col min="9224" max="9473" width="9.109375" style="14"/>
    <col min="9474" max="9474" width="48.33203125" style="14" customWidth="1"/>
    <col min="9475" max="9475" width="69.88671875" style="14" customWidth="1"/>
    <col min="9476" max="9477" width="10.88671875" style="14" customWidth="1"/>
    <col min="9478" max="9478" width="19.109375" style="14" customWidth="1"/>
    <col min="9479" max="9479" width="21.44140625" style="14" customWidth="1"/>
    <col min="9480" max="9729" width="9.109375" style="14"/>
    <col min="9730" max="9730" width="48.33203125" style="14" customWidth="1"/>
    <col min="9731" max="9731" width="69.88671875" style="14" customWidth="1"/>
    <col min="9732" max="9733" width="10.88671875" style="14" customWidth="1"/>
    <col min="9734" max="9734" width="19.109375" style="14" customWidth="1"/>
    <col min="9735" max="9735" width="21.44140625" style="14" customWidth="1"/>
    <col min="9736" max="9985" width="9.109375" style="14"/>
    <col min="9986" max="9986" width="48.33203125" style="14" customWidth="1"/>
    <col min="9987" max="9987" width="69.88671875" style="14" customWidth="1"/>
    <col min="9988" max="9989" width="10.88671875" style="14" customWidth="1"/>
    <col min="9990" max="9990" width="19.109375" style="14" customWidth="1"/>
    <col min="9991" max="9991" width="21.44140625" style="14" customWidth="1"/>
    <col min="9992" max="10241" width="9.109375" style="14"/>
    <col min="10242" max="10242" width="48.33203125" style="14" customWidth="1"/>
    <col min="10243" max="10243" width="69.88671875" style="14" customWidth="1"/>
    <col min="10244" max="10245" width="10.88671875" style="14" customWidth="1"/>
    <col min="10246" max="10246" width="19.109375" style="14" customWidth="1"/>
    <col min="10247" max="10247" width="21.44140625" style="14" customWidth="1"/>
    <col min="10248" max="10497" width="9.109375" style="14"/>
    <col min="10498" max="10498" width="48.33203125" style="14" customWidth="1"/>
    <col min="10499" max="10499" width="69.88671875" style="14" customWidth="1"/>
    <col min="10500" max="10501" width="10.88671875" style="14" customWidth="1"/>
    <col min="10502" max="10502" width="19.109375" style="14" customWidth="1"/>
    <col min="10503" max="10503" width="21.44140625" style="14" customWidth="1"/>
    <col min="10504" max="10753" width="9.109375" style="14"/>
    <col min="10754" max="10754" width="48.33203125" style="14" customWidth="1"/>
    <col min="10755" max="10755" width="69.88671875" style="14" customWidth="1"/>
    <col min="10756" max="10757" width="10.88671875" style="14" customWidth="1"/>
    <col min="10758" max="10758" width="19.109375" style="14" customWidth="1"/>
    <col min="10759" max="10759" width="21.44140625" style="14" customWidth="1"/>
    <col min="10760" max="11009" width="9.109375" style="14"/>
    <col min="11010" max="11010" width="48.33203125" style="14" customWidth="1"/>
    <col min="11011" max="11011" width="69.88671875" style="14" customWidth="1"/>
    <col min="11012" max="11013" width="10.88671875" style="14" customWidth="1"/>
    <col min="11014" max="11014" width="19.109375" style="14" customWidth="1"/>
    <col min="11015" max="11015" width="21.44140625" style="14" customWidth="1"/>
    <col min="11016" max="11265" width="9.109375" style="14"/>
    <col min="11266" max="11266" width="48.33203125" style="14" customWidth="1"/>
    <col min="11267" max="11267" width="69.88671875" style="14" customWidth="1"/>
    <col min="11268" max="11269" width="10.88671875" style="14" customWidth="1"/>
    <col min="11270" max="11270" width="19.109375" style="14" customWidth="1"/>
    <col min="11271" max="11271" width="21.44140625" style="14" customWidth="1"/>
    <col min="11272" max="11521" width="9.109375" style="14"/>
    <col min="11522" max="11522" width="48.33203125" style="14" customWidth="1"/>
    <col min="11523" max="11523" width="69.88671875" style="14" customWidth="1"/>
    <col min="11524" max="11525" width="10.88671875" style="14" customWidth="1"/>
    <col min="11526" max="11526" width="19.109375" style="14" customWidth="1"/>
    <col min="11527" max="11527" width="21.44140625" style="14" customWidth="1"/>
    <col min="11528" max="11777" width="9.109375" style="14"/>
    <col min="11778" max="11778" width="48.33203125" style="14" customWidth="1"/>
    <col min="11779" max="11779" width="69.88671875" style="14" customWidth="1"/>
    <col min="11780" max="11781" width="10.88671875" style="14" customWidth="1"/>
    <col min="11782" max="11782" width="19.109375" style="14" customWidth="1"/>
    <col min="11783" max="11783" width="21.44140625" style="14" customWidth="1"/>
    <col min="11784" max="12033" width="9.109375" style="14"/>
    <col min="12034" max="12034" width="48.33203125" style="14" customWidth="1"/>
    <col min="12035" max="12035" width="69.88671875" style="14" customWidth="1"/>
    <col min="12036" max="12037" width="10.88671875" style="14" customWidth="1"/>
    <col min="12038" max="12038" width="19.109375" style="14" customWidth="1"/>
    <col min="12039" max="12039" width="21.44140625" style="14" customWidth="1"/>
    <col min="12040" max="12289" width="9.109375" style="14"/>
    <col min="12290" max="12290" width="48.33203125" style="14" customWidth="1"/>
    <col min="12291" max="12291" width="69.88671875" style="14" customWidth="1"/>
    <col min="12292" max="12293" width="10.88671875" style="14" customWidth="1"/>
    <col min="12294" max="12294" width="19.109375" style="14" customWidth="1"/>
    <col min="12295" max="12295" width="21.44140625" style="14" customWidth="1"/>
    <col min="12296" max="12545" width="9.109375" style="14"/>
    <col min="12546" max="12546" width="48.33203125" style="14" customWidth="1"/>
    <col min="12547" max="12547" width="69.88671875" style="14" customWidth="1"/>
    <col min="12548" max="12549" width="10.88671875" style="14" customWidth="1"/>
    <col min="12550" max="12550" width="19.109375" style="14" customWidth="1"/>
    <col min="12551" max="12551" width="21.44140625" style="14" customWidth="1"/>
    <col min="12552" max="12801" width="9.109375" style="14"/>
    <col min="12802" max="12802" width="48.33203125" style="14" customWidth="1"/>
    <col min="12803" max="12803" width="69.88671875" style="14" customWidth="1"/>
    <col min="12804" max="12805" width="10.88671875" style="14" customWidth="1"/>
    <col min="12806" max="12806" width="19.109375" style="14" customWidth="1"/>
    <col min="12807" max="12807" width="21.44140625" style="14" customWidth="1"/>
    <col min="12808" max="13057" width="9.109375" style="14"/>
    <col min="13058" max="13058" width="48.33203125" style="14" customWidth="1"/>
    <col min="13059" max="13059" width="69.88671875" style="14" customWidth="1"/>
    <col min="13060" max="13061" width="10.88671875" style="14" customWidth="1"/>
    <col min="13062" max="13062" width="19.109375" style="14" customWidth="1"/>
    <col min="13063" max="13063" width="21.44140625" style="14" customWidth="1"/>
    <col min="13064" max="13313" width="9.109375" style="14"/>
    <col min="13314" max="13314" width="48.33203125" style="14" customWidth="1"/>
    <col min="13315" max="13315" width="69.88671875" style="14" customWidth="1"/>
    <col min="13316" max="13317" width="10.88671875" style="14" customWidth="1"/>
    <col min="13318" max="13318" width="19.109375" style="14" customWidth="1"/>
    <col min="13319" max="13319" width="21.44140625" style="14" customWidth="1"/>
    <col min="13320" max="13569" width="9.109375" style="14"/>
    <col min="13570" max="13570" width="48.33203125" style="14" customWidth="1"/>
    <col min="13571" max="13571" width="69.88671875" style="14" customWidth="1"/>
    <col min="13572" max="13573" width="10.88671875" style="14" customWidth="1"/>
    <col min="13574" max="13574" width="19.109375" style="14" customWidth="1"/>
    <col min="13575" max="13575" width="21.44140625" style="14" customWidth="1"/>
    <col min="13576" max="13825" width="9.109375" style="14"/>
    <col min="13826" max="13826" width="48.33203125" style="14" customWidth="1"/>
    <col min="13827" max="13827" width="69.88671875" style="14" customWidth="1"/>
    <col min="13828" max="13829" width="10.88671875" style="14" customWidth="1"/>
    <col min="13830" max="13830" width="19.109375" style="14" customWidth="1"/>
    <col min="13831" max="13831" width="21.44140625" style="14" customWidth="1"/>
    <col min="13832" max="14081" width="9.109375" style="14"/>
    <col min="14082" max="14082" width="48.33203125" style="14" customWidth="1"/>
    <col min="14083" max="14083" width="69.88671875" style="14" customWidth="1"/>
    <col min="14084" max="14085" width="10.88671875" style="14" customWidth="1"/>
    <col min="14086" max="14086" width="19.109375" style="14" customWidth="1"/>
    <col min="14087" max="14087" width="21.44140625" style="14" customWidth="1"/>
    <col min="14088" max="14337" width="9.109375" style="14"/>
    <col min="14338" max="14338" width="48.33203125" style="14" customWidth="1"/>
    <col min="14339" max="14339" width="69.88671875" style="14" customWidth="1"/>
    <col min="14340" max="14341" width="10.88671875" style="14" customWidth="1"/>
    <col min="14342" max="14342" width="19.109375" style="14" customWidth="1"/>
    <col min="14343" max="14343" width="21.44140625" style="14" customWidth="1"/>
    <col min="14344" max="14593" width="9.109375" style="14"/>
    <col min="14594" max="14594" width="48.33203125" style="14" customWidth="1"/>
    <col min="14595" max="14595" width="69.88671875" style="14" customWidth="1"/>
    <col min="14596" max="14597" width="10.88671875" style="14" customWidth="1"/>
    <col min="14598" max="14598" width="19.109375" style="14" customWidth="1"/>
    <col min="14599" max="14599" width="21.44140625" style="14" customWidth="1"/>
    <col min="14600" max="14849" width="9.109375" style="14"/>
    <col min="14850" max="14850" width="48.33203125" style="14" customWidth="1"/>
    <col min="14851" max="14851" width="69.88671875" style="14" customWidth="1"/>
    <col min="14852" max="14853" width="10.88671875" style="14" customWidth="1"/>
    <col min="14854" max="14854" width="19.109375" style="14" customWidth="1"/>
    <col min="14855" max="14855" width="21.44140625" style="14" customWidth="1"/>
    <col min="14856" max="15105" width="9.109375" style="14"/>
    <col min="15106" max="15106" width="48.33203125" style="14" customWidth="1"/>
    <col min="15107" max="15107" width="69.88671875" style="14" customWidth="1"/>
    <col min="15108" max="15109" width="10.88671875" style="14" customWidth="1"/>
    <col min="15110" max="15110" width="19.109375" style="14" customWidth="1"/>
    <col min="15111" max="15111" width="21.44140625" style="14" customWidth="1"/>
    <col min="15112" max="15361" width="9.109375" style="14"/>
    <col min="15362" max="15362" width="48.33203125" style="14" customWidth="1"/>
    <col min="15363" max="15363" width="69.88671875" style="14" customWidth="1"/>
    <col min="15364" max="15365" width="10.88671875" style="14" customWidth="1"/>
    <col min="15366" max="15366" width="19.109375" style="14" customWidth="1"/>
    <col min="15367" max="15367" width="21.44140625" style="14" customWidth="1"/>
    <col min="15368" max="15617" width="9.109375" style="14"/>
    <col min="15618" max="15618" width="48.33203125" style="14" customWidth="1"/>
    <col min="15619" max="15619" width="69.88671875" style="14" customWidth="1"/>
    <col min="15620" max="15621" width="10.88671875" style="14" customWidth="1"/>
    <col min="15622" max="15622" width="19.109375" style="14" customWidth="1"/>
    <col min="15623" max="15623" width="21.44140625" style="14" customWidth="1"/>
    <col min="15624" max="15873" width="9.109375" style="14"/>
    <col min="15874" max="15874" width="48.33203125" style="14" customWidth="1"/>
    <col min="15875" max="15875" width="69.88671875" style="14" customWidth="1"/>
    <col min="15876" max="15877" width="10.88671875" style="14" customWidth="1"/>
    <col min="15878" max="15878" width="19.109375" style="14" customWidth="1"/>
    <col min="15879" max="15879" width="21.44140625" style="14" customWidth="1"/>
    <col min="15880" max="16129" width="9.109375" style="14"/>
    <col min="16130" max="16130" width="48.33203125" style="14" customWidth="1"/>
    <col min="16131" max="16131" width="69.88671875" style="14" customWidth="1"/>
    <col min="16132" max="16133" width="10.88671875" style="14" customWidth="1"/>
    <col min="16134" max="16134" width="19.109375" style="14" customWidth="1"/>
    <col min="16135" max="16135" width="21.44140625" style="14" customWidth="1"/>
    <col min="16136" max="16384" width="9.109375" style="14"/>
  </cols>
  <sheetData>
    <row r="1" spans="2:10" ht="15.6" x14ac:dyDescent="0.3">
      <c r="G1" s="15" t="s">
        <v>49</v>
      </c>
    </row>
    <row r="2" spans="2:10" ht="16.2" customHeight="1" x14ac:dyDescent="0.3">
      <c r="F2" s="164" t="s">
        <v>81</v>
      </c>
      <c r="G2" s="164"/>
    </row>
    <row r="3" spans="2:10" s="16" customFormat="1" ht="17.399999999999999" x14ac:dyDescent="0.3">
      <c r="B3" s="165" t="s">
        <v>27</v>
      </c>
      <c r="C3" s="165"/>
      <c r="D3" s="165"/>
      <c r="E3" s="165"/>
      <c r="F3" s="165"/>
      <c r="G3" s="165"/>
    </row>
    <row r="4" spans="2:10" s="16" customFormat="1" ht="16.8" x14ac:dyDescent="0.3">
      <c r="B4" s="166" t="s">
        <v>21</v>
      </c>
      <c r="C4" s="166"/>
      <c r="D4" s="166"/>
      <c r="E4" s="166"/>
      <c r="F4" s="166"/>
      <c r="G4" s="166"/>
    </row>
    <row r="5" spans="2:10" ht="62.4" x14ac:dyDescent="0.25">
      <c r="B5" s="71" t="s">
        <v>29</v>
      </c>
      <c r="C5" s="71" t="s">
        <v>30</v>
      </c>
      <c r="D5" s="71" t="s">
        <v>31</v>
      </c>
      <c r="E5" s="71" t="s">
        <v>32</v>
      </c>
      <c r="F5" s="71" t="s">
        <v>33</v>
      </c>
      <c r="G5" s="71" t="s">
        <v>34</v>
      </c>
    </row>
    <row r="6" spans="2:10" s="18" customFormat="1" x14ac:dyDescent="0.3"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7">
        <v>6</v>
      </c>
    </row>
    <row r="7" spans="2:10" ht="15.6" customHeight="1" x14ac:dyDescent="0.25">
      <c r="B7" s="161" t="s">
        <v>75</v>
      </c>
      <c r="C7" s="161" t="s">
        <v>86</v>
      </c>
      <c r="D7" s="38">
        <v>2022</v>
      </c>
      <c r="E7" s="38" t="s">
        <v>80</v>
      </c>
      <c r="F7" s="72" t="s">
        <v>94</v>
      </c>
      <c r="G7" s="72" t="s">
        <v>83</v>
      </c>
      <c r="J7" s="14" t="s">
        <v>35</v>
      </c>
    </row>
    <row r="8" spans="2:10" ht="15.6" x14ac:dyDescent="0.25">
      <c r="B8" s="162"/>
      <c r="C8" s="162"/>
      <c r="D8" s="39">
        <v>2023</v>
      </c>
      <c r="E8" s="39" t="s">
        <v>80</v>
      </c>
      <c r="F8" s="73" t="s">
        <v>94</v>
      </c>
      <c r="G8" s="73" t="s">
        <v>139</v>
      </c>
    </row>
    <row r="9" spans="2:10" ht="15.6" x14ac:dyDescent="0.25">
      <c r="B9" s="162"/>
      <c r="C9" s="162"/>
      <c r="D9" s="85">
        <v>2024</v>
      </c>
      <c r="E9" s="85" t="s">
        <v>80</v>
      </c>
      <c r="F9" s="97" t="s">
        <v>94</v>
      </c>
      <c r="G9" s="97" t="s">
        <v>145</v>
      </c>
    </row>
    <row r="10" spans="2:10" ht="15.6" x14ac:dyDescent="0.25">
      <c r="B10" s="162"/>
      <c r="C10" s="162"/>
      <c r="D10" s="85">
        <v>2025</v>
      </c>
      <c r="E10" s="85" t="s">
        <v>80</v>
      </c>
      <c r="F10" s="97" t="s">
        <v>94</v>
      </c>
      <c r="G10" s="97" t="s">
        <v>146</v>
      </c>
    </row>
    <row r="11" spans="2:10" ht="15.6" x14ac:dyDescent="0.25">
      <c r="B11" s="162"/>
      <c r="C11" s="162"/>
      <c r="D11" s="85">
        <v>2026</v>
      </c>
      <c r="E11" s="85" t="s">
        <v>80</v>
      </c>
      <c r="F11" s="97" t="s">
        <v>94</v>
      </c>
      <c r="G11" s="97" t="s">
        <v>162</v>
      </c>
    </row>
    <row r="12" spans="2:10" ht="15.6" x14ac:dyDescent="0.25">
      <c r="B12" s="162"/>
      <c r="C12" s="162"/>
      <c r="D12" s="39">
        <v>2027</v>
      </c>
      <c r="E12" s="39" t="s">
        <v>80</v>
      </c>
      <c r="F12" s="73" t="s">
        <v>94</v>
      </c>
      <c r="G12" s="73" t="s">
        <v>162</v>
      </c>
    </row>
    <row r="13" spans="2:10" ht="15.6" x14ac:dyDescent="0.25">
      <c r="B13" s="162"/>
      <c r="C13" s="163"/>
      <c r="D13" s="121">
        <v>2028</v>
      </c>
      <c r="E13" s="121" t="s">
        <v>80</v>
      </c>
      <c r="F13" s="125" t="s">
        <v>94</v>
      </c>
      <c r="G13" s="126" t="s">
        <v>162</v>
      </c>
    </row>
    <row r="14" spans="2:10" ht="15.6" x14ac:dyDescent="0.25">
      <c r="B14" s="162"/>
      <c r="C14" s="161" t="s">
        <v>87</v>
      </c>
      <c r="D14" s="38">
        <v>2022</v>
      </c>
      <c r="E14" s="38" t="s">
        <v>79</v>
      </c>
      <c r="F14" s="72" t="s">
        <v>95</v>
      </c>
      <c r="G14" s="72" t="s">
        <v>84</v>
      </c>
    </row>
    <row r="15" spans="2:10" ht="15.6" x14ac:dyDescent="0.25">
      <c r="B15" s="162"/>
      <c r="C15" s="162"/>
      <c r="D15" s="39">
        <v>2023</v>
      </c>
      <c r="E15" s="39" t="s">
        <v>79</v>
      </c>
      <c r="F15" s="73" t="s">
        <v>95</v>
      </c>
      <c r="G15" s="73" t="s">
        <v>85</v>
      </c>
    </row>
    <row r="16" spans="2:10" ht="15.6" x14ac:dyDescent="0.25">
      <c r="B16" s="162"/>
      <c r="C16" s="162"/>
      <c r="D16" s="85">
        <v>2024</v>
      </c>
      <c r="E16" s="85" t="s">
        <v>79</v>
      </c>
      <c r="F16" s="97" t="s">
        <v>95</v>
      </c>
      <c r="G16" s="97" t="s">
        <v>147</v>
      </c>
    </row>
    <row r="17" spans="2:7" ht="15.6" x14ac:dyDescent="0.25">
      <c r="B17" s="162"/>
      <c r="C17" s="162"/>
      <c r="D17" s="85">
        <v>2025</v>
      </c>
      <c r="E17" s="85" t="s">
        <v>79</v>
      </c>
      <c r="F17" s="97" t="s">
        <v>95</v>
      </c>
      <c r="G17" s="97" t="s">
        <v>130</v>
      </c>
    </row>
    <row r="18" spans="2:7" ht="15.6" x14ac:dyDescent="0.25">
      <c r="B18" s="162"/>
      <c r="C18" s="162"/>
      <c r="D18" s="85">
        <v>2026</v>
      </c>
      <c r="E18" s="85" t="s">
        <v>79</v>
      </c>
      <c r="F18" s="97" t="s">
        <v>95</v>
      </c>
      <c r="G18" s="97" t="s">
        <v>130</v>
      </c>
    </row>
    <row r="19" spans="2:7" ht="15.6" x14ac:dyDescent="0.25">
      <c r="B19" s="162"/>
      <c r="C19" s="162"/>
      <c r="D19" s="39">
        <v>2027</v>
      </c>
      <c r="E19" s="39" t="s">
        <v>79</v>
      </c>
      <c r="F19" s="73" t="s">
        <v>95</v>
      </c>
      <c r="G19" s="73" t="s">
        <v>130</v>
      </c>
    </row>
    <row r="20" spans="2:7" ht="15.6" x14ac:dyDescent="0.25">
      <c r="B20" s="163"/>
      <c r="C20" s="163"/>
      <c r="D20" s="121">
        <v>2028</v>
      </c>
      <c r="E20" s="121" t="s">
        <v>79</v>
      </c>
      <c r="F20" s="125" t="s">
        <v>95</v>
      </c>
      <c r="G20" s="125" t="s">
        <v>130</v>
      </c>
    </row>
    <row r="21" spans="2:7" ht="15.6" customHeight="1" x14ac:dyDescent="0.25">
      <c r="B21" s="161" t="s">
        <v>113</v>
      </c>
      <c r="C21" s="161" t="s">
        <v>88</v>
      </c>
      <c r="D21" s="38">
        <v>2022</v>
      </c>
      <c r="E21" s="38" t="s">
        <v>80</v>
      </c>
      <c r="F21" s="38">
        <v>24</v>
      </c>
      <c r="G21" s="79">
        <v>24</v>
      </c>
    </row>
    <row r="22" spans="2:7" ht="15.6" x14ac:dyDescent="0.25">
      <c r="B22" s="162"/>
      <c r="C22" s="162"/>
      <c r="D22" s="39">
        <v>2023</v>
      </c>
      <c r="E22" s="39" t="s">
        <v>80</v>
      </c>
      <c r="F22" s="39">
        <v>24</v>
      </c>
      <c r="G22" s="77">
        <v>24</v>
      </c>
    </row>
    <row r="23" spans="2:7" ht="15.6" x14ac:dyDescent="0.25">
      <c r="B23" s="162"/>
      <c r="C23" s="162"/>
      <c r="D23" s="39">
        <v>2024</v>
      </c>
      <c r="E23" s="39" t="s">
        <v>80</v>
      </c>
      <c r="F23" s="39">
        <v>24</v>
      </c>
      <c r="G23" s="77">
        <v>24</v>
      </c>
    </row>
    <row r="24" spans="2:7" ht="15.6" x14ac:dyDescent="0.25">
      <c r="B24" s="162"/>
      <c r="C24" s="162"/>
      <c r="D24" s="95">
        <v>2025</v>
      </c>
      <c r="E24" s="95" t="s">
        <v>80</v>
      </c>
      <c r="F24" s="95">
        <v>24</v>
      </c>
      <c r="G24" s="96">
        <v>24</v>
      </c>
    </row>
    <row r="25" spans="2:7" ht="15.6" x14ac:dyDescent="0.25">
      <c r="B25" s="162"/>
      <c r="C25" s="162"/>
      <c r="D25" s="110">
        <v>2026</v>
      </c>
      <c r="E25" s="110" t="s">
        <v>80</v>
      </c>
      <c r="F25" s="110">
        <v>24</v>
      </c>
      <c r="G25" s="96">
        <v>24</v>
      </c>
    </row>
    <row r="26" spans="2:7" ht="15.6" x14ac:dyDescent="0.25">
      <c r="B26" s="162"/>
      <c r="C26" s="162"/>
      <c r="D26" s="39">
        <v>2027</v>
      </c>
      <c r="E26" s="39" t="s">
        <v>80</v>
      </c>
      <c r="F26" s="39">
        <v>24</v>
      </c>
      <c r="G26" s="77">
        <v>24</v>
      </c>
    </row>
    <row r="27" spans="2:7" ht="15.6" x14ac:dyDescent="0.25">
      <c r="B27" s="162"/>
      <c r="C27" s="163"/>
      <c r="D27" s="121">
        <v>2028</v>
      </c>
      <c r="E27" s="121" t="s">
        <v>80</v>
      </c>
      <c r="F27" s="121">
        <v>24</v>
      </c>
      <c r="G27" s="123">
        <v>24</v>
      </c>
    </row>
    <row r="28" spans="2:7" ht="15.6" x14ac:dyDescent="0.25">
      <c r="B28" s="162"/>
      <c r="C28" s="161" t="s">
        <v>89</v>
      </c>
      <c r="D28" s="38">
        <v>2022</v>
      </c>
      <c r="E28" s="38" t="s">
        <v>79</v>
      </c>
      <c r="F28" s="38">
        <v>620</v>
      </c>
      <c r="G28" s="79">
        <v>620</v>
      </c>
    </row>
    <row r="29" spans="2:7" ht="15.6" x14ac:dyDescent="0.25">
      <c r="B29" s="162"/>
      <c r="C29" s="162"/>
      <c r="D29" s="39">
        <v>2023</v>
      </c>
      <c r="E29" s="39" t="s">
        <v>79</v>
      </c>
      <c r="F29" s="39">
        <v>620</v>
      </c>
      <c r="G29" s="77">
        <v>620</v>
      </c>
    </row>
    <row r="30" spans="2:7" ht="15.6" x14ac:dyDescent="0.25">
      <c r="B30" s="162"/>
      <c r="C30" s="162"/>
      <c r="D30" s="85">
        <v>2024</v>
      </c>
      <c r="E30" s="85" t="s">
        <v>79</v>
      </c>
      <c r="F30" s="85">
        <v>620</v>
      </c>
      <c r="G30" s="92">
        <v>620</v>
      </c>
    </row>
    <row r="31" spans="2:7" ht="15.6" x14ac:dyDescent="0.25">
      <c r="B31" s="162"/>
      <c r="C31" s="162"/>
      <c r="D31" s="85">
        <v>2025</v>
      </c>
      <c r="E31" s="85" t="s">
        <v>79</v>
      </c>
      <c r="F31" s="85">
        <v>620</v>
      </c>
      <c r="G31" s="92">
        <v>620</v>
      </c>
    </row>
    <row r="32" spans="2:7" ht="15.6" x14ac:dyDescent="0.25">
      <c r="B32" s="162"/>
      <c r="C32" s="162"/>
      <c r="D32" s="85">
        <v>2026</v>
      </c>
      <c r="E32" s="85" t="s">
        <v>79</v>
      </c>
      <c r="F32" s="85">
        <v>620</v>
      </c>
      <c r="G32" s="92">
        <v>620</v>
      </c>
    </row>
    <row r="33" spans="2:7" ht="15.6" x14ac:dyDescent="0.25">
      <c r="B33" s="162"/>
      <c r="C33" s="162"/>
      <c r="D33" s="39">
        <v>2027</v>
      </c>
      <c r="E33" s="39" t="s">
        <v>79</v>
      </c>
      <c r="F33" s="39">
        <v>620</v>
      </c>
      <c r="G33" s="77">
        <v>620</v>
      </c>
    </row>
    <row r="34" spans="2:7" ht="15.6" x14ac:dyDescent="0.25">
      <c r="B34" s="162"/>
      <c r="C34" s="163"/>
      <c r="D34" s="121">
        <v>2028</v>
      </c>
      <c r="E34" s="121" t="s">
        <v>79</v>
      </c>
      <c r="F34" s="121">
        <v>620</v>
      </c>
      <c r="G34" s="123">
        <v>620</v>
      </c>
    </row>
    <row r="35" spans="2:7" ht="15.6" x14ac:dyDescent="0.25">
      <c r="B35" s="162"/>
      <c r="C35" s="161" t="s">
        <v>105</v>
      </c>
      <c r="D35" s="38">
        <v>2022</v>
      </c>
      <c r="E35" s="38" t="s">
        <v>80</v>
      </c>
      <c r="F35" s="84">
        <v>42</v>
      </c>
      <c r="G35" s="76">
        <v>32</v>
      </c>
    </row>
    <row r="36" spans="2:7" ht="15.6" x14ac:dyDescent="0.25">
      <c r="B36" s="162"/>
      <c r="C36" s="162"/>
      <c r="D36" s="39">
        <v>2023</v>
      </c>
      <c r="E36" s="39" t="s">
        <v>80</v>
      </c>
      <c r="F36" s="39">
        <v>42</v>
      </c>
      <c r="G36" s="77">
        <v>38</v>
      </c>
    </row>
    <row r="37" spans="2:7" ht="15.6" x14ac:dyDescent="0.25">
      <c r="B37" s="162"/>
      <c r="C37" s="162"/>
      <c r="D37" s="85">
        <v>2024</v>
      </c>
      <c r="E37" s="85" t="s">
        <v>80</v>
      </c>
      <c r="F37" s="95">
        <v>42</v>
      </c>
      <c r="G37" s="96">
        <v>39</v>
      </c>
    </row>
    <row r="38" spans="2:7" ht="15.6" x14ac:dyDescent="0.25">
      <c r="B38" s="162"/>
      <c r="C38" s="162"/>
      <c r="D38" s="85">
        <v>2025</v>
      </c>
      <c r="E38" s="85" t="s">
        <v>80</v>
      </c>
      <c r="F38" s="85">
        <v>42</v>
      </c>
      <c r="G38" s="92">
        <v>39</v>
      </c>
    </row>
    <row r="39" spans="2:7" ht="15.6" x14ac:dyDescent="0.25">
      <c r="B39" s="162"/>
      <c r="C39" s="162"/>
      <c r="D39" s="85">
        <v>2026</v>
      </c>
      <c r="E39" s="85" t="s">
        <v>80</v>
      </c>
      <c r="F39" s="85">
        <v>42</v>
      </c>
      <c r="G39" s="92">
        <v>42</v>
      </c>
    </row>
    <row r="40" spans="2:7" ht="15.6" x14ac:dyDescent="0.25">
      <c r="B40" s="162"/>
      <c r="C40" s="162"/>
      <c r="D40" s="39">
        <v>2027</v>
      </c>
      <c r="E40" s="39" t="s">
        <v>80</v>
      </c>
      <c r="F40" s="39">
        <v>42</v>
      </c>
      <c r="G40" s="77">
        <v>42</v>
      </c>
    </row>
    <row r="41" spans="2:7" ht="15.6" x14ac:dyDescent="0.25">
      <c r="B41" s="163"/>
      <c r="C41" s="163"/>
      <c r="D41" s="121">
        <v>2028</v>
      </c>
      <c r="E41" s="121" t="s">
        <v>80</v>
      </c>
      <c r="F41" s="121">
        <v>42</v>
      </c>
      <c r="G41" s="123">
        <v>42</v>
      </c>
    </row>
    <row r="42" spans="2:7" ht="17.25" customHeight="1" x14ac:dyDescent="0.25">
      <c r="B42" s="161" t="s">
        <v>76</v>
      </c>
      <c r="C42" s="161" t="s">
        <v>104</v>
      </c>
      <c r="D42" s="38">
        <v>2022</v>
      </c>
      <c r="E42" s="38" t="s">
        <v>80</v>
      </c>
      <c r="F42" s="79">
        <v>2</v>
      </c>
      <c r="G42" s="79">
        <v>2</v>
      </c>
    </row>
    <row r="43" spans="2:7" ht="18.75" customHeight="1" x14ac:dyDescent="0.25">
      <c r="B43" s="162"/>
      <c r="C43" s="162"/>
      <c r="D43" s="39">
        <v>2023</v>
      </c>
      <c r="E43" s="39" t="s">
        <v>80</v>
      </c>
      <c r="F43" s="77">
        <v>2</v>
      </c>
      <c r="G43" s="77">
        <v>2</v>
      </c>
    </row>
    <row r="44" spans="2:7" ht="18.75" customHeight="1" x14ac:dyDescent="0.25">
      <c r="B44" s="162"/>
      <c r="C44" s="162"/>
      <c r="D44" s="85">
        <v>2024</v>
      </c>
      <c r="E44" s="85" t="s">
        <v>80</v>
      </c>
      <c r="F44" s="92">
        <v>2</v>
      </c>
      <c r="G44" s="92">
        <v>2</v>
      </c>
    </row>
    <row r="45" spans="2:7" ht="18.75" customHeight="1" x14ac:dyDescent="0.25">
      <c r="B45" s="162"/>
      <c r="C45" s="162"/>
      <c r="D45" s="85">
        <v>2025</v>
      </c>
      <c r="E45" s="85" t="s">
        <v>80</v>
      </c>
      <c r="F45" s="92">
        <v>2</v>
      </c>
      <c r="G45" s="92">
        <v>1</v>
      </c>
    </row>
    <row r="46" spans="2:7" ht="18.75" customHeight="1" x14ac:dyDescent="0.25">
      <c r="B46" s="162"/>
      <c r="C46" s="162"/>
      <c r="D46" s="85">
        <v>2026</v>
      </c>
      <c r="E46" s="85" t="s">
        <v>80</v>
      </c>
      <c r="F46" s="92">
        <v>2</v>
      </c>
      <c r="G46" s="92">
        <v>1</v>
      </c>
    </row>
    <row r="47" spans="2:7" ht="18.75" customHeight="1" x14ac:dyDescent="0.25">
      <c r="B47" s="162"/>
      <c r="C47" s="162"/>
      <c r="D47" s="85">
        <v>2027</v>
      </c>
      <c r="E47" s="85" t="s">
        <v>80</v>
      </c>
      <c r="F47" s="92">
        <v>2</v>
      </c>
      <c r="G47" s="92">
        <v>0</v>
      </c>
    </row>
    <row r="48" spans="2:7" ht="18.75" customHeight="1" x14ac:dyDescent="0.25">
      <c r="B48" s="162"/>
      <c r="C48" s="163"/>
      <c r="D48" s="41">
        <v>2028</v>
      </c>
      <c r="E48" s="41" t="s">
        <v>80</v>
      </c>
      <c r="F48" s="80">
        <v>2</v>
      </c>
      <c r="G48" s="80">
        <v>0</v>
      </c>
    </row>
    <row r="49" spans="2:7" ht="19.95" customHeight="1" x14ac:dyDescent="0.25">
      <c r="B49" s="162"/>
      <c r="C49" s="161" t="s">
        <v>106</v>
      </c>
      <c r="D49" s="38">
        <v>2022</v>
      </c>
      <c r="E49" s="38" t="s">
        <v>78</v>
      </c>
      <c r="F49" s="81">
        <v>2.9000000000000001E-2</v>
      </c>
      <c r="G49" s="81">
        <v>3.2000000000000001E-2</v>
      </c>
    </row>
    <row r="50" spans="2:7" ht="16.2" customHeight="1" x14ac:dyDescent="0.25">
      <c r="B50" s="162"/>
      <c r="C50" s="162"/>
      <c r="D50" s="39">
        <v>2023</v>
      </c>
      <c r="E50" s="39" t="s">
        <v>78</v>
      </c>
      <c r="F50" s="82">
        <v>2.9000000000000001E-2</v>
      </c>
      <c r="G50" s="82">
        <v>3.2000000000000001E-2</v>
      </c>
    </row>
    <row r="51" spans="2:7" ht="16.2" customHeight="1" x14ac:dyDescent="0.25">
      <c r="B51" s="162"/>
      <c r="C51" s="162"/>
      <c r="D51" s="85">
        <v>2024</v>
      </c>
      <c r="E51" s="85" t="s">
        <v>78</v>
      </c>
      <c r="F51" s="94">
        <v>2.9000000000000001E-2</v>
      </c>
      <c r="G51" s="94">
        <v>3.2000000000000001E-2</v>
      </c>
    </row>
    <row r="52" spans="2:7" ht="16.2" customHeight="1" x14ac:dyDescent="0.25">
      <c r="B52" s="162"/>
      <c r="C52" s="162"/>
      <c r="D52" s="85">
        <v>2025</v>
      </c>
      <c r="E52" s="85" t="s">
        <v>78</v>
      </c>
      <c r="F52" s="94">
        <v>2.9000000000000001E-2</v>
      </c>
      <c r="G52" s="94">
        <v>1.2999999999999999E-2</v>
      </c>
    </row>
    <row r="53" spans="2:7" ht="16.2" customHeight="1" x14ac:dyDescent="0.25">
      <c r="B53" s="162"/>
      <c r="C53" s="162"/>
      <c r="D53" s="85">
        <v>2026</v>
      </c>
      <c r="E53" s="85" t="s">
        <v>78</v>
      </c>
      <c r="F53" s="94">
        <v>2.9000000000000001E-2</v>
      </c>
      <c r="G53" s="94">
        <v>3.9E-2</v>
      </c>
    </row>
    <row r="54" spans="2:7" ht="16.2" customHeight="1" x14ac:dyDescent="0.25">
      <c r="B54" s="162"/>
      <c r="C54" s="162"/>
      <c r="D54" s="85">
        <v>2027</v>
      </c>
      <c r="E54" s="85" t="s">
        <v>78</v>
      </c>
      <c r="F54" s="94">
        <v>2.9000000000000001E-2</v>
      </c>
      <c r="G54" s="94">
        <v>3.9E-2</v>
      </c>
    </row>
    <row r="55" spans="2:7" ht="16.2" customHeight="1" x14ac:dyDescent="0.25">
      <c r="B55" s="163"/>
      <c r="C55" s="163"/>
      <c r="D55" s="41">
        <v>2028</v>
      </c>
      <c r="E55" s="41" t="s">
        <v>78</v>
      </c>
      <c r="F55" s="100">
        <v>2.9000000000000001E-2</v>
      </c>
      <c r="G55" s="100">
        <v>3.9E-2</v>
      </c>
    </row>
    <row r="56" spans="2:7" ht="16.2" customHeight="1" x14ac:dyDescent="0.25">
      <c r="B56" s="161" t="s">
        <v>93</v>
      </c>
      <c r="C56" s="167" t="s">
        <v>107</v>
      </c>
      <c r="D56" s="38">
        <v>2022</v>
      </c>
      <c r="E56" s="38" t="s">
        <v>80</v>
      </c>
      <c r="F56" s="74">
        <v>2</v>
      </c>
      <c r="G56" s="79">
        <v>2</v>
      </c>
    </row>
    <row r="57" spans="2:7" ht="15.6" x14ac:dyDescent="0.25">
      <c r="B57" s="162"/>
      <c r="C57" s="167"/>
      <c r="D57" s="39">
        <v>2023</v>
      </c>
      <c r="E57" s="39" t="s">
        <v>80</v>
      </c>
      <c r="F57" s="75">
        <v>2</v>
      </c>
      <c r="G57" s="77">
        <v>2</v>
      </c>
    </row>
    <row r="58" spans="2:7" ht="15.6" x14ac:dyDescent="0.25">
      <c r="B58" s="162"/>
      <c r="C58" s="167"/>
      <c r="D58" s="85">
        <v>2024</v>
      </c>
      <c r="E58" s="85" t="s">
        <v>80</v>
      </c>
      <c r="F58" s="93">
        <v>2</v>
      </c>
      <c r="G58" s="92">
        <v>2</v>
      </c>
    </row>
    <row r="59" spans="2:7" ht="15.6" x14ac:dyDescent="0.25">
      <c r="B59" s="162"/>
      <c r="C59" s="167"/>
      <c r="D59" s="85">
        <v>2025</v>
      </c>
      <c r="E59" s="85" t="s">
        <v>80</v>
      </c>
      <c r="F59" s="93">
        <v>2</v>
      </c>
      <c r="G59" s="92">
        <v>2</v>
      </c>
    </row>
    <row r="60" spans="2:7" ht="15.6" x14ac:dyDescent="0.25">
      <c r="B60" s="162"/>
      <c r="C60" s="167"/>
      <c r="D60" s="85">
        <v>2026</v>
      </c>
      <c r="E60" s="85" t="s">
        <v>80</v>
      </c>
      <c r="F60" s="93">
        <v>2</v>
      </c>
      <c r="G60" s="92">
        <v>2</v>
      </c>
    </row>
    <row r="61" spans="2:7" ht="15.6" x14ac:dyDescent="0.25">
      <c r="B61" s="162"/>
      <c r="C61" s="167"/>
      <c r="D61" s="39">
        <v>2027</v>
      </c>
      <c r="E61" s="39" t="s">
        <v>80</v>
      </c>
      <c r="F61" s="75">
        <v>2</v>
      </c>
      <c r="G61" s="77">
        <v>2</v>
      </c>
    </row>
    <row r="62" spans="2:7" ht="15.6" x14ac:dyDescent="0.25">
      <c r="B62" s="162"/>
      <c r="C62" s="167"/>
      <c r="D62" s="121">
        <v>2028</v>
      </c>
      <c r="E62" s="121" t="s">
        <v>80</v>
      </c>
      <c r="F62" s="124">
        <v>2</v>
      </c>
      <c r="G62" s="123">
        <v>2</v>
      </c>
    </row>
    <row r="63" spans="2:7" ht="15.6" customHeight="1" x14ac:dyDescent="0.25">
      <c r="B63" s="161" t="s">
        <v>77</v>
      </c>
      <c r="C63" s="161" t="s">
        <v>108</v>
      </c>
      <c r="D63" s="38">
        <v>2022</v>
      </c>
      <c r="E63" s="38" t="s">
        <v>78</v>
      </c>
      <c r="F63" s="76">
        <v>82.2</v>
      </c>
      <c r="G63" s="76">
        <v>82.2</v>
      </c>
    </row>
    <row r="64" spans="2:7" ht="15.6" x14ac:dyDescent="0.25">
      <c r="B64" s="162"/>
      <c r="C64" s="162"/>
      <c r="D64" s="39">
        <v>2023</v>
      </c>
      <c r="E64" s="39" t="s">
        <v>78</v>
      </c>
      <c r="F64" s="77">
        <v>82.2</v>
      </c>
      <c r="G64" s="77">
        <v>82.2</v>
      </c>
    </row>
    <row r="65" spans="2:7" ht="15.6" x14ac:dyDescent="0.25">
      <c r="B65" s="162"/>
      <c r="C65" s="162"/>
      <c r="D65" s="85">
        <v>2024</v>
      </c>
      <c r="E65" s="85" t="s">
        <v>78</v>
      </c>
      <c r="F65" s="78">
        <v>82.2</v>
      </c>
      <c r="G65" s="78">
        <v>82.2</v>
      </c>
    </row>
    <row r="66" spans="2:7" ht="15.6" x14ac:dyDescent="0.25">
      <c r="B66" s="162"/>
      <c r="C66" s="162"/>
      <c r="D66" s="85">
        <v>2025</v>
      </c>
      <c r="E66" s="85" t="s">
        <v>78</v>
      </c>
      <c r="F66" s="96">
        <v>82.2</v>
      </c>
      <c r="G66" s="96">
        <v>82.2</v>
      </c>
    </row>
    <row r="67" spans="2:7" ht="15.6" x14ac:dyDescent="0.25">
      <c r="B67" s="162"/>
      <c r="C67" s="162"/>
      <c r="D67" s="85">
        <v>2026</v>
      </c>
      <c r="E67" s="85" t="s">
        <v>78</v>
      </c>
      <c r="F67" s="96">
        <v>82.2</v>
      </c>
      <c r="G67" s="96">
        <v>82.2</v>
      </c>
    </row>
    <row r="68" spans="2:7" ht="15.6" x14ac:dyDescent="0.25">
      <c r="B68" s="162"/>
      <c r="C68" s="162"/>
      <c r="D68" s="39">
        <v>2027</v>
      </c>
      <c r="E68" s="39" t="s">
        <v>78</v>
      </c>
      <c r="F68" s="77">
        <v>82.2</v>
      </c>
      <c r="G68" s="77">
        <v>82.2</v>
      </c>
    </row>
    <row r="69" spans="2:7" ht="15.6" x14ac:dyDescent="0.25">
      <c r="B69" s="163"/>
      <c r="C69" s="163"/>
      <c r="D69" s="121">
        <v>2028</v>
      </c>
      <c r="E69" s="121" t="s">
        <v>78</v>
      </c>
      <c r="F69" s="123">
        <v>82.2</v>
      </c>
      <c r="G69" s="123">
        <v>82.2</v>
      </c>
    </row>
    <row r="70" spans="2:7" ht="15.6" customHeight="1" x14ac:dyDescent="0.25">
      <c r="B70" s="161" t="s">
        <v>98</v>
      </c>
      <c r="C70" s="161" t="s">
        <v>109</v>
      </c>
      <c r="D70" s="38">
        <v>2022</v>
      </c>
      <c r="E70" s="38" t="s">
        <v>79</v>
      </c>
      <c r="F70" s="79">
        <v>4760</v>
      </c>
      <c r="G70" s="79">
        <v>2510</v>
      </c>
    </row>
    <row r="71" spans="2:7" ht="15.6" x14ac:dyDescent="0.25">
      <c r="B71" s="162"/>
      <c r="C71" s="162"/>
      <c r="D71" s="39">
        <v>2023</v>
      </c>
      <c r="E71" s="39" t="s">
        <v>79</v>
      </c>
      <c r="F71" s="77">
        <v>4760</v>
      </c>
      <c r="G71" s="77">
        <v>8310</v>
      </c>
    </row>
    <row r="72" spans="2:7" ht="15.6" x14ac:dyDescent="0.25">
      <c r="B72" s="162"/>
      <c r="C72" s="162"/>
      <c r="D72" s="85">
        <v>2024</v>
      </c>
      <c r="E72" s="85" t="s">
        <v>79</v>
      </c>
      <c r="F72" s="92">
        <v>4760</v>
      </c>
      <c r="G72" s="92">
        <v>7710</v>
      </c>
    </row>
    <row r="73" spans="2:7" ht="15.6" x14ac:dyDescent="0.25">
      <c r="B73" s="162"/>
      <c r="C73" s="162"/>
      <c r="D73" s="85">
        <v>2025</v>
      </c>
      <c r="E73" s="85" t="s">
        <v>79</v>
      </c>
      <c r="F73" s="92">
        <v>4760</v>
      </c>
      <c r="G73" s="92">
        <v>7710</v>
      </c>
    </row>
    <row r="74" spans="2:7" ht="15.6" x14ac:dyDescent="0.25">
      <c r="B74" s="162"/>
      <c r="C74" s="162"/>
      <c r="D74" s="85">
        <v>2026</v>
      </c>
      <c r="E74" s="85" t="s">
        <v>79</v>
      </c>
      <c r="F74" s="92">
        <v>4760</v>
      </c>
      <c r="G74" s="92">
        <v>7710</v>
      </c>
    </row>
    <row r="75" spans="2:7" ht="15.6" x14ac:dyDescent="0.25">
      <c r="B75" s="162"/>
      <c r="C75" s="162"/>
      <c r="D75" s="39">
        <v>2027</v>
      </c>
      <c r="E75" s="39" t="s">
        <v>79</v>
      </c>
      <c r="F75" s="77">
        <v>4760</v>
      </c>
      <c r="G75" s="77">
        <v>7710</v>
      </c>
    </row>
    <row r="76" spans="2:7" ht="15.6" x14ac:dyDescent="0.25">
      <c r="B76" s="162"/>
      <c r="C76" s="163"/>
      <c r="D76" s="121">
        <v>2028</v>
      </c>
      <c r="E76" s="121" t="s">
        <v>79</v>
      </c>
      <c r="F76" s="123">
        <v>4760</v>
      </c>
      <c r="G76" s="96">
        <v>7710</v>
      </c>
    </row>
    <row r="77" spans="2:7" ht="15.6" x14ac:dyDescent="0.25">
      <c r="B77" s="162"/>
      <c r="C77" s="161" t="s">
        <v>110</v>
      </c>
      <c r="D77" s="38">
        <v>2022</v>
      </c>
      <c r="E77" s="38" t="s">
        <v>80</v>
      </c>
      <c r="F77" s="79">
        <v>10</v>
      </c>
      <c r="G77" s="79">
        <v>11</v>
      </c>
    </row>
    <row r="78" spans="2:7" ht="15.6" x14ac:dyDescent="0.25">
      <c r="B78" s="162"/>
      <c r="C78" s="162"/>
      <c r="D78" s="39">
        <v>2023</v>
      </c>
      <c r="E78" s="39" t="s">
        <v>80</v>
      </c>
      <c r="F78" s="77">
        <v>10</v>
      </c>
      <c r="G78" s="77">
        <v>11</v>
      </c>
    </row>
    <row r="79" spans="2:7" ht="15.6" x14ac:dyDescent="0.25">
      <c r="B79" s="162"/>
      <c r="C79" s="162"/>
      <c r="D79" s="85">
        <v>2024</v>
      </c>
      <c r="E79" s="85" t="s">
        <v>80</v>
      </c>
      <c r="F79" s="92">
        <v>10</v>
      </c>
      <c r="G79" s="92">
        <v>11</v>
      </c>
    </row>
    <row r="80" spans="2:7" ht="16.2" customHeight="1" x14ac:dyDescent="0.25">
      <c r="B80" s="162"/>
      <c r="C80" s="162"/>
      <c r="D80" s="85">
        <v>2025</v>
      </c>
      <c r="E80" s="85" t="s">
        <v>80</v>
      </c>
      <c r="F80" s="92">
        <v>10</v>
      </c>
      <c r="G80" s="92">
        <v>11</v>
      </c>
    </row>
    <row r="81" spans="2:7" ht="16.2" customHeight="1" x14ac:dyDescent="0.25">
      <c r="B81" s="162"/>
      <c r="C81" s="162"/>
      <c r="D81" s="85">
        <v>2026</v>
      </c>
      <c r="E81" s="85" t="s">
        <v>80</v>
      </c>
      <c r="F81" s="92">
        <v>10</v>
      </c>
      <c r="G81" s="92">
        <v>11</v>
      </c>
    </row>
    <row r="82" spans="2:7" ht="16.2" customHeight="1" x14ac:dyDescent="0.25">
      <c r="B82" s="162"/>
      <c r="C82" s="162"/>
      <c r="D82" s="39">
        <v>2027</v>
      </c>
      <c r="E82" s="39" t="s">
        <v>80</v>
      </c>
      <c r="F82" s="77">
        <v>10</v>
      </c>
      <c r="G82" s="77">
        <v>11</v>
      </c>
    </row>
    <row r="83" spans="2:7" ht="16.2" customHeight="1" x14ac:dyDescent="0.25">
      <c r="B83" s="163"/>
      <c r="C83" s="163"/>
      <c r="D83" s="121">
        <v>2028</v>
      </c>
      <c r="E83" s="121" t="s">
        <v>80</v>
      </c>
      <c r="F83" s="123">
        <v>10</v>
      </c>
      <c r="G83" s="96">
        <v>11</v>
      </c>
    </row>
    <row r="84" spans="2:7" ht="15.6" customHeight="1" x14ac:dyDescent="0.25">
      <c r="B84" s="161" t="s">
        <v>99</v>
      </c>
      <c r="C84" s="161" t="s">
        <v>111</v>
      </c>
      <c r="D84" s="38">
        <v>2022</v>
      </c>
      <c r="E84" s="38" t="s">
        <v>79</v>
      </c>
      <c r="F84" s="79">
        <v>265</v>
      </c>
      <c r="G84" s="79">
        <v>273</v>
      </c>
    </row>
    <row r="85" spans="2:7" ht="15.6" x14ac:dyDescent="0.25">
      <c r="B85" s="162"/>
      <c r="C85" s="162"/>
      <c r="D85" s="39">
        <v>2023</v>
      </c>
      <c r="E85" s="39" t="s">
        <v>79</v>
      </c>
      <c r="F85" s="77">
        <v>265</v>
      </c>
      <c r="G85" s="77">
        <v>282</v>
      </c>
    </row>
    <row r="86" spans="2:7" ht="15.6" x14ac:dyDescent="0.25">
      <c r="B86" s="162"/>
      <c r="C86" s="162"/>
      <c r="D86" s="85">
        <v>2024</v>
      </c>
      <c r="E86" s="85" t="s">
        <v>79</v>
      </c>
      <c r="F86" s="92">
        <v>265</v>
      </c>
      <c r="G86" s="92">
        <v>220</v>
      </c>
    </row>
    <row r="87" spans="2:7" ht="15.6" x14ac:dyDescent="0.25">
      <c r="B87" s="162"/>
      <c r="C87" s="162"/>
      <c r="D87" s="85">
        <v>2025</v>
      </c>
      <c r="E87" s="85" t="s">
        <v>79</v>
      </c>
      <c r="F87" s="92">
        <v>265</v>
      </c>
      <c r="G87" s="92">
        <v>220</v>
      </c>
    </row>
    <row r="88" spans="2:7" ht="15.6" x14ac:dyDescent="0.25">
      <c r="B88" s="162"/>
      <c r="C88" s="162"/>
      <c r="D88" s="85">
        <v>2026</v>
      </c>
      <c r="E88" s="85" t="s">
        <v>79</v>
      </c>
      <c r="F88" s="92">
        <v>265</v>
      </c>
      <c r="G88" s="92">
        <v>220</v>
      </c>
    </row>
    <row r="89" spans="2:7" ht="15.6" x14ac:dyDescent="0.25">
      <c r="B89" s="162"/>
      <c r="C89" s="162"/>
      <c r="D89" s="85">
        <v>2027</v>
      </c>
      <c r="E89" s="85" t="s">
        <v>79</v>
      </c>
      <c r="F89" s="92">
        <v>265</v>
      </c>
      <c r="G89" s="92">
        <v>220</v>
      </c>
    </row>
    <row r="90" spans="2:7" ht="15.6" x14ac:dyDescent="0.25">
      <c r="B90" s="163"/>
      <c r="C90" s="163"/>
      <c r="D90" s="41">
        <v>2028</v>
      </c>
      <c r="E90" s="41" t="s">
        <v>79</v>
      </c>
      <c r="F90" s="80">
        <v>265</v>
      </c>
      <c r="G90" s="80">
        <v>220</v>
      </c>
    </row>
    <row r="91" spans="2:7" ht="15.6" customHeight="1" x14ac:dyDescent="0.25">
      <c r="B91" s="161" t="s">
        <v>100</v>
      </c>
      <c r="C91" s="161" t="s">
        <v>112</v>
      </c>
      <c r="D91" s="38">
        <v>2022</v>
      </c>
      <c r="E91" s="38" t="s">
        <v>80</v>
      </c>
      <c r="F91" s="79">
        <v>0</v>
      </c>
      <c r="G91" s="79">
        <v>2</v>
      </c>
    </row>
    <row r="92" spans="2:7" ht="15.6" x14ac:dyDescent="0.25">
      <c r="B92" s="162"/>
      <c r="C92" s="162"/>
      <c r="D92" s="39">
        <v>2023</v>
      </c>
      <c r="E92" s="39" t="s">
        <v>80</v>
      </c>
      <c r="F92" s="77">
        <v>0</v>
      </c>
      <c r="G92" s="77">
        <v>0</v>
      </c>
    </row>
    <row r="93" spans="2:7" ht="15.6" x14ac:dyDescent="0.25">
      <c r="B93" s="162"/>
      <c r="C93" s="162"/>
      <c r="D93" s="85">
        <v>2024</v>
      </c>
      <c r="E93" s="85" t="s">
        <v>80</v>
      </c>
      <c r="F93" s="92">
        <v>0</v>
      </c>
      <c r="G93" s="92">
        <v>0</v>
      </c>
    </row>
    <row r="94" spans="2:7" ht="15.6" x14ac:dyDescent="0.25">
      <c r="B94" s="162"/>
      <c r="C94" s="162"/>
      <c r="D94" s="85">
        <v>2025</v>
      </c>
      <c r="E94" s="85" t="s">
        <v>80</v>
      </c>
      <c r="F94" s="92">
        <v>0</v>
      </c>
      <c r="G94" s="92">
        <v>0</v>
      </c>
    </row>
    <row r="95" spans="2:7" ht="15.6" x14ac:dyDescent="0.25">
      <c r="B95" s="162"/>
      <c r="C95" s="162"/>
      <c r="D95" s="85">
        <v>2026</v>
      </c>
      <c r="E95" s="85" t="s">
        <v>80</v>
      </c>
      <c r="F95" s="92">
        <v>0</v>
      </c>
      <c r="G95" s="92">
        <v>0</v>
      </c>
    </row>
    <row r="96" spans="2:7" ht="15.6" x14ac:dyDescent="0.25">
      <c r="B96" s="162"/>
      <c r="C96" s="162"/>
      <c r="D96" s="85">
        <v>2027</v>
      </c>
      <c r="E96" s="85" t="s">
        <v>80</v>
      </c>
      <c r="F96" s="92">
        <v>0</v>
      </c>
      <c r="G96" s="92">
        <v>0</v>
      </c>
    </row>
    <row r="97" spans="2:7" ht="17.399999999999999" customHeight="1" x14ac:dyDescent="0.25">
      <c r="B97" s="163"/>
      <c r="C97" s="163"/>
      <c r="D97" s="41">
        <v>2028</v>
      </c>
      <c r="E97" s="41" t="s">
        <v>80</v>
      </c>
      <c r="F97" s="80">
        <v>0</v>
      </c>
      <c r="G97" s="80">
        <v>0</v>
      </c>
    </row>
    <row r="104" spans="2:7" x14ac:dyDescent="0.25">
      <c r="B104" s="14"/>
      <c r="C104" s="14"/>
    </row>
    <row r="105" spans="2:7" x14ac:dyDescent="0.25">
      <c r="B105" s="14"/>
      <c r="C105" s="14"/>
    </row>
    <row r="106" spans="2:7" x14ac:dyDescent="0.25">
      <c r="B106" s="14"/>
      <c r="C106" s="14"/>
    </row>
    <row r="107" spans="2:7" x14ac:dyDescent="0.25">
      <c r="B107" s="14"/>
      <c r="C107" s="14"/>
    </row>
    <row r="108" spans="2:7" x14ac:dyDescent="0.25">
      <c r="B108" s="14"/>
      <c r="C108" s="14"/>
    </row>
    <row r="109" spans="2:7" x14ac:dyDescent="0.25">
      <c r="B109" s="14"/>
      <c r="C109" s="14"/>
    </row>
    <row r="110" spans="2:7" x14ac:dyDescent="0.25">
      <c r="B110" s="14"/>
      <c r="C110" s="14"/>
    </row>
    <row r="111" spans="2:7" x14ac:dyDescent="0.25">
      <c r="B111" s="14"/>
      <c r="C111" s="14"/>
    </row>
    <row r="112" spans="2:7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</sheetData>
  <mergeCells count="24">
    <mergeCell ref="F2:G2"/>
    <mergeCell ref="B56:B62"/>
    <mergeCell ref="B3:G3"/>
    <mergeCell ref="B4:G4"/>
    <mergeCell ref="C56:C62"/>
    <mergeCell ref="C42:C48"/>
    <mergeCell ref="B42:B55"/>
    <mergeCell ref="C49:C55"/>
    <mergeCell ref="B84:B90"/>
    <mergeCell ref="C84:C90"/>
    <mergeCell ref="B91:B97"/>
    <mergeCell ref="C91:C97"/>
    <mergeCell ref="C7:C13"/>
    <mergeCell ref="B7:B20"/>
    <mergeCell ref="C14:C20"/>
    <mergeCell ref="C21:C27"/>
    <mergeCell ref="C28:C34"/>
    <mergeCell ref="B21:B41"/>
    <mergeCell ref="C35:C41"/>
    <mergeCell ref="B63:B69"/>
    <mergeCell ref="C63:C69"/>
    <mergeCell ref="C70:C76"/>
    <mergeCell ref="B70:B83"/>
    <mergeCell ref="C77:C83"/>
  </mergeCells>
  <printOptions horizontalCentered="1"/>
  <pageMargins left="0" right="0" top="0.27559055118110237" bottom="0.23622047244094491" header="0" footer="0"/>
  <pageSetup paperSize="9" scale="6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8"/>
  <sheetViews>
    <sheetView zoomScale="98" zoomScaleNormal="98" workbookViewId="0">
      <selection activeCell="F295" sqref="F295"/>
    </sheetView>
  </sheetViews>
  <sheetFormatPr defaultRowHeight="18" x14ac:dyDescent="0.35"/>
  <cols>
    <col min="1" max="1" width="2.5546875" style="23" customWidth="1"/>
    <col min="2" max="2" width="47.44140625" style="19" customWidth="1"/>
    <col min="3" max="3" width="25.44140625" style="20" customWidth="1"/>
    <col min="4" max="4" width="14.6640625" style="21" customWidth="1"/>
    <col min="5" max="5" width="14.6640625" style="22" customWidth="1"/>
    <col min="6" max="10" width="14.6640625" style="23" customWidth="1"/>
    <col min="11" max="11" width="9.109375" style="23"/>
    <col min="12" max="12" width="8.5546875" style="23" bestFit="1" customWidth="1"/>
    <col min="13" max="257" width="9.109375" style="23"/>
    <col min="258" max="258" width="40.33203125" style="23" customWidth="1"/>
    <col min="259" max="259" width="25.44140625" style="23" customWidth="1"/>
    <col min="260" max="266" width="14.6640625" style="23" customWidth="1"/>
    <col min="267" max="513" width="9.109375" style="23"/>
    <col min="514" max="514" width="40.33203125" style="23" customWidth="1"/>
    <col min="515" max="515" width="25.44140625" style="23" customWidth="1"/>
    <col min="516" max="522" width="14.6640625" style="23" customWidth="1"/>
    <col min="523" max="769" width="9.109375" style="23"/>
    <col min="770" max="770" width="40.33203125" style="23" customWidth="1"/>
    <col min="771" max="771" width="25.44140625" style="23" customWidth="1"/>
    <col min="772" max="778" width="14.6640625" style="23" customWidth="1"/>
    <col min="779" max="1025" width="9.109375" style="23"/>
    <col min="1026" max="1026" width="40.33203125" style="23" customWidth="1"/>
    <col min="1027" max="1027" width="25.44140625" style="23" customWidth="1"/>
    <col min="1028" max="1034" width="14.6640625" style="23" customWidth="1"/>
    <col min="1035" max="1281" width="9.109375" style="23"/>
    <col min="1282" max="1282" width="40.33203125" style="23" customWidth="1"/>
    <col min="1283" max="1283" width="25.44140625" style="23" customWidth="1"/>
    <col min="1284" max="1290" width="14.6640625" style="23" customWidth="1"/>
    <col min="1291" max="1537" width="9.109375" style="23"/>
    <col min="1538" max="1538" width="40.33203125" style="23" customWidth="1"/>
    <col min="1539" max="1539" width="25.44140625" style="23" customWidth="1"/>
    <col min="1540" max="1546" width="14.6640625" style="23" customWidth="1"/>
    <col min="1547" max="1793" width="9.109375" style="23"/>
    <col min="1794" max="1794" width="40.33203125" style="23" customWidth="1"/>
    <col min="1795" max="1795" width="25.44140625" style="23" customWidth="1"/>
    <col min="1796" max="1802" width="14.6640625" style="23" customWidth="1"/>
    <col min="1803" max="2049" width="9.109375" style="23"/>
    <col min="2050" max="2050" width="40.33203125" style="23" customWidth="1"/>
    <col min="2051" max="2051" width="25.44140625" style="23" customWidth="1"/>
    <col min="2052" max="2058" width="14.6640625" style="23" customWidth="1"/>
    <col min="2059" max="2305" width="9.109375" style="23"/>
    <col min="2306" max="2306" width="40.33203125" style="23" customWidth="1"/>
    <col min="2307" max="2307" width="25.44140625" style="23" customWidth="1"/>
    <col min="2308" max="2314" width="14.6640625" style="23" customWidth="1"/>
    <col min="2315" max="2561" width="9.109375" style="23"/>
    <col min="2562" max="2562" width="40.33203125" style="23" customWidth="1"/>
    <col min="2563" max="2563" width="25.44140625" style="23" customWidth="1"/>
    <col min="2564" max="2570" width="14.6640625" style="23" customWidth="1"/>
    <col min="2571" max="2817" width="9.109375" style="23"/>
    <col min="2818" max="2818" width="40.33203125" style="23" customWidth="1"/>
    <col min="2819" max="2819" width="25.44140625" style="23" customWidth="1"/>
    <col min="2820" max="2826" width="14.6640625" style="23" customWidth="1"/>
    <col min="2827" max="3073" width="9.109375" style="23"/>
    <col min="3074" max="3074" width="40.33203125" style="23" customWidth="1"/>
    <col min="3075" max="3075" width="25.44140625" style="23" customWidth="1"/>
    <col min="3076" max="3082" width="14.6640625" style="23" customWidth="1"/>
    <col min="3083" max="3329" width="9.109375" style="23"/>
    <col min="3330" max="3330" width="40.33203125" style="23" customWidth="1"/>
    <col min="3331" max="3331" width="25.44140625" style="23" customWidth="1"/>
    <col min="3332" max="3338" width="14.6640625" style="23" customWidth="1"/>
    <col min="3339" max="3585" width="9.109375" style="23"/>
    <col min="3586" max="3586" width="40.33203125" style="23" customWidth="1"/>
    <col min="3587" max="3587" width="25.44140625" style="23" customWidth="1"/>
    <col min="3588" max="3594" width="14.6640625" style="23" customWidth="1"/>
    <col min="3595" max="3841" width="9.109375" style="23"/>
    <col min="3842" max="3842" width="40.33203125" style="23" customWidth="1"/>
    <col min="3843" max="3843" width="25.44140625" style="23" customWidth="1"/>
    <col min="3844" max="3850" width="14.6640625" style="23" customWidth="1"/>
    <col min="3851" max="4097" width="9.109375" style="23"/>
    <col min="4098" max="4098" width="40.33203125" style="23" customWidth="1"/>
    <col min="4099" max="4099" width="25.44140625" style="23" customWidth="1"/>
    <col min="4100" max="4106" width="14.6640625" style="23" customWidth="1"/>
    <col min="4107" max="4353" width="9.109375" style="23"/>
    <col min="4354" max="4354" width="40.33203125" style="23" customWidth="1"/>
    <col min="4355" max="4355" width="25.44140625" style="23" customWidth="1"/>
    <col min="4356" max="4362" width="14.6640625" style="23" customWidth="1"/>
    <col min="4363" max="4609" width="9.109375" style="23"/>
    <col min="4610" max="4610" width="40.33203125" style="23" customWidth="1"/>
    <col min="4611" max="4611" width="25.44140625" style="23" customWidth="1"/>
    <col min="4612" max="4618" width="14.6640625" style="23" customWidth="1"/>
    <col min="4619" max="4865" width="9.109375" style="23"/>
    <col min="4866" max="4866" width="40.33203125" style="23" customWidth="1"/>
    <col min="4867" max="4867" width="25.44140625" style="23" customWidth="1"/>
    <col min="4868" max="4874" width="14.6640625" style="23" customWidth="1"/>
    <col min="4875" max="5121" width="9.109375" style="23"/>
    <col min="5122" max="5122" width="40.33203125" style="23" customWidth="1"/>
    <col min="5123" max="5123" width="25.44140625" style="23" customWidth="1"/>
    <col min="5124" max="5130" width="14.6640625" style="23" customWidth="1"/>
    <col min="5131" max="5377" width="9.109375" style="23"/>
    <col min="5378" max="5378" width="40.33203125" style="23" customWidth="1"/>
    <col min="5379" max="5379" width="25.44140625" style="23" customWidth="1"/>
    <col min="5380" max="5386" width="14.6640625" style="23" customWidth="1"/>
    <col min="5387" max="5633" width="9.109375" style="23"/>
    <col min="5634" max="5634" width="40.33203125" style="23" customWidth="1"/>
    <col min="5635" max="5635" width="25.44140625" style="23" customWidth="1"/>
    <col min="5636" max="5642" width="14.6640625" style="23" customWidth="1"/>
    <col min="5643" max="5889" width="9.109375" style="23"/>
    <col min="5890" max="5890" width="40.33203125" style="23" customWidth="1"/>
    <col min="5891" max="5891" width="25.44140625" style="23" customWidth="1"/>
    <col min="5892" max="5898" width="14.6640625" style="23" customWidth="1"/>
    <col min="5899" max="6145" width="9.109375" style="23"/>
    <col min="6146" max="6146" width="40.33203125" style="23" customWidth="1"/>
    <col min="6147" max="6147" width="25.44140625" style="23" customWidth="1"/>
    <col min="6148" max="6154" width="14.6640625" style="23" customWidth="1"/>
    <col min="6155" max="6401" width="9.109375" style="23"/>
    <col min="6402" max="6402" width="40.33203125" style="23" customWidth="1"/>
    <col min="6403" max="6403" width="25.44140625" style="23" customWidth="1"/>
    <col min="6404" max="6410" width="14.6640625" style="23" customWidth="1"/>
    <col min="6411" max="6657" width="9.109375" style="23"/>
    <col min="6658" max="6658" width="40.33203125" style="23" customWidth="1"/>
    <col min="6659" max="6659" width="25.44140625" style="23" customWidth="1"/>
    <col min="6660" max="6666" width="14.6640625" style="23" customWidth="1"/>
    <col min="6667" max="6913" width="9.109375" style="23"/>
    <col min="6914" max="6914" width="40.33203125" style="23" customWidth="1"/>
    <col min="6915" max="6915" width="25.44140625" style="23" customWidth="1"/>
    <col min="6916" max="6922" width="14.6640625" style="23" customWidth="1"/>
    <col min="6923" max="7169" width="9.109375" style="23"/>
    <col min="7170" max="7170" width="40.33203125" style="23" customWidth="1"/>
    <col min="7171" max="7171" width="25.44140625" style="23" customWidth="1"/>
    <col min="7172" max="7178" width="14.6640625" style="23" customWidth="1"/>
    <col min="7179" max="7425" width="9.109375" style="23"/>
    <col min="7426" max="7426" width="40.33203125" style="23" customWidth="1"/>
    <col min="7427" max="7427" width="25.44140625" style="23" customWidth="1"/>
    <col min="7428" max="7434" width="14.6640625" style="23" customWidth="1"/>
    <col min="7435" max="7681" width="9.109375" style="23"/>
    <col min="7682" max="7682" width="40.33203125" style="23" customWidth="1"/>
    <col min="7683" max="7683" width="25.44140625" style="23" customWidth="1"/>
    <col min="7684" max="7690" width="14.6640625" style="23" customWidth="1"/>
    <col min="7691" max="7937" width="9.109375" style="23"/>
    <col min="7938" max="7938" width="40.33203125" style="23" customWidth="1"/>
    <col min="7939" max="7939" width="25.44140625" style="23" customWidth="1"/>
    <col min="7940" max="7946" width="14.6640625" style="23" customWidth="1"/>
    <col min="7947" max="8193" width="9.109375" style="23"/>
    <col min="8194" max="8194" width="40.33203125" style="23" customWidth="1"/>
    <col min="8195" max="8195" width="25.44140625" style="23" customWidth="1"/>
    <col min="8196" max="8202" width="14.6640625" style="23" customWidth="1"/>
    <col min="8203" max="8449" width="9.109375" style="23"/>
    <col min="8450" max="8450" width="40.33203125" style="23" customWidth="1"/>
    <col min="8451" max="8451" width="25.44140625" style="23" customWidth="1"/>
    <col min="8452" max="8458" width="14.6640625" style="23" customWidth="1"/>
    <col min="8459" max="8705" width="9.109375" style="23"/>
    <col min="8706" max="8706" width="40.33203125" style="23" customWidth="1"/>
    <col min="8707" max="8707" width="25.44140625" style="23" customWidth="1"/>
    <col min="8708" max="8714" width="14.6640625" style="23" customWidth="1"/>
    <col min="8715" max="8961" width="9.109375" style="23"/>
    <col min="8962" max="8962" width="40.33203125" style="23" customWidth="1"/>
    <col min="8963" max="8963" width="25.44140625" style="23" customWidth="1"/>
    <col min="8964" max="8970" width="14.6640625" style="23" customWidth="1"/>
    <col min="8971" max="9217" width="9.109375" style="23"/>
    <col min="9218" max="9218" width="40.33203125" style="23" customWidth="1"/>
    <col min="9219" max="9219" width="25.44140625" style="23" customWidth="1"/>
    <col min="9220" max="9226" width="14.6640625" style="23" customWidth="1"/>
    <col min="9227" max="9473" width="9.109375" style="23"/>
    <col min="9474" max="9474" width="40.33203125" style="23" customWidth="1"/>
    <col min="9475" max="9475" width="25.44140625" style="23" customWidth="1"/>
    <col min="9476" max="9482" width="14.6640625" style="23" customWidth="1"/>
    <col min="9483" max="9729" width="9.109375" style="23"/>
    <col min="9730" max="9730" width="40.33203125" style="23" customWidth="1"/>
    <col min="9731" max="9731" width="25.44140625" style="23" customWidth="1"/>
    <col min="9732" max="9738" width="14.6640625" style="23" customWidth="1"/>
    <col min="9739" max="9985" width="9.109375" style="23"/>
    <col min="9986" max="9986" width="40.33203125" style="23" customWidth="1"/>
    <col min="9987" max="9987" width="25.44140625" style="23" customWidth="1"/>
    <col min="9988" max="9994" width="14.6640625" style="23" customWidth="1"/>
    <col min="9995" max="10241" width="9.109375" style="23"/>
    <col min="10242" max="10242" width="40.33203125" style="23" customWidth="1"/>
    <col min="10243" max="10243" width="25.44140625" style="23" customWidth="1"/>
    <col min="10244" max="10250" width="14.6640625" style="23" customWidth="1"/>
    <col min="10251" max="10497" width="9.109375" style="23"/>
    <col min="10498" max="10498" width="40.33203125" style="23" customWidth="1"/>
    <col min="10499" max="10499" width="25.44140625" style="23" customWidth="1"/>
    <col min="10500" max="10506" width="14.6640625" style="23" customWidth="1"/>
    <col min="10507" max="10753" width="9.109375" style="23"/>
    <col min="10754" max="10754" width="40.33203125" style="23" customWidth="1"/>
    <col min="10755" max="10755" width="25.44140625" style="23" customWidth="1"/>
    <col min="10756" max="10762" width="14.6640625" style="23" customWidth="1"/>
    <col min="10763" max="11009" width="9.109375" style="23"/>
    <col min="11010" max="11010" width="40.33203125" style="23" customWidth="1"/>
    <col min="11011" max="11011" width="25.44140625" style="23" customWidth="1"/>
    <col min="11012" max="11018" width="14.6640625" style="23" customWidth="1"/>
    <col min="11019" max="11265" width="9.109375" style="23"/>
    <col min="11266" max="11266" width="40.33203125" style="23" customWidth="1"/>
    <col min="11267" max="11267" width="25.44140625" style="23" customWidth="1"/>
    <col min="11268" max="11274" width="14.6640625" style="23" customWidth="1"/>
    <col min="11275" max="11521" width="9.109375" style="23"/>
    <col min="11522" max="11522" width="40.33203125" style="23" customWidth="1"/>
    <col min="11523" max="11523" width="25.44140625" style="23" customWidth="1"/>
    <col min="11524" max="11530" width="14.6640625" style="23" customWidth="1"/>
    <col min="11531" max="11777" width="9.109375" style="23"/>
    <col min="11778" max="11778" width="40.33203125" style="23" customWidth="1"/>
    <col min="11779" max="11779" width="25.44140625" style="23" customWidth="1"/>
    <col min="11780" max="11786" width="14.6640625" style="23" customWidth="1"/>
    <col min="11787" max="12033" width="9.109375" style="23"/>
    <col min="12034" max="12034" width="40.33203125" style="23" customWidth="1"/>
    <col min="12035" max="12035" width="25.44140625" style="23" customWidth="1"/>
    <col min="12036" max="12042" width="14.6640625" style="23" customWidth="1"/>
    <col min="12043" max="12289" width="9.109375" style="23"/>
    <col min="12290" max="12290" width="40.33203125" style="23" customWidth="1"/>
    <col min="12291" max="12291" width="25.44140625" style="23" customWidth="1"/>
    <col min="12292" max="12298" width="14.6640625" style="23" customWidth="1"/>
    <col min="12299" max="12545" width="9.109375" style="23"/>
    <col min="12546" max="12546" width="40.33203125" style="23" customWidth="1"/>
    <col min="12547" max="12547" width="25.44140625" style="23" customWidth="1"/>
    <col min="12548" max="12554" width="14.6640625" style="23" customWidth="1"/>
    <col min="12555" max="12801" width="9.109375" style="23"/>
    <col min="12802" max="12802" width="40.33203125" style="23" customWidth="1"/>
    <col min="12803" max="12803" width="25.44140625" style="23" customWidth="1"/>
    <col min="12804" max="12810" width="14.6640625" style="23" customWidth="1"/>
    <col min="12811" max="13057" width="9.109375" style="23"/>
    <col min="13058" max="13058" width="40.33203125" style="23" customWidth="1"/>
    <col min="13059" max="13059" width="25.44140625" style="23" customWidth="1"/>
    <col min="13060" max="13066" width="14.6640625" style="23" customWidth="1"/>
    <col min="13067" max="13313" width="9.109375" style="23"/>
    <col min="13314" max="13314" width="40.33203125" style="23" customWidth="1"/>
    <col min="13315" max="13315" width="25.44140625" style="23" customWidth="1"/>
    <col min="13316" max="13322" width="14.6640625" style="23" customWidth="1"/>
    <col min="13323" max="13569" width="9.109375" style="23"/>
    <col min="13570" max="13570" width="40.33203125" style="23" customWidth="1"/>
    <col min="13571" max="13571" width="25.44140625" style="23" customWidth="1"/>
    <col min="13572" max="13578" width="14.6640625" style="23" customWidth="1"/>
    <col min="13579" max="13825" width="9.109375" style="23"/>
    <col min="13826" max="13826" width="40.33203125" style="23" customWidth="1"/>
    <col min="13827" max="13827" width="25.44140625" style="23" customWidth="1"/>
    <col min="13828" max="13834" width="14.6640625" style="23" customWidth="1"/>
    <col min="13835" max="14081" width="9.109375" style="23"/>
    <col min="14082" max="14082" width="40.33203125" style="23" customWidth="1"/>
    <col min="14083" max="14083" width="25.44140625" style="23" customWidth="1"/>
    <col min="14084" max="14090" width="14.6640625" style="23" customWidth="1"/>
    <col min="14091" max="14337" width="9.109375" style="23"/>
    <col min="14338" max="14338" width="40.33203125" style="23" customWidth="1"/>
    <col min="14339" max="14339" width="25.44140625" style="23" customWidth="1"/>
    <col min="14340" max="14346" width="14.6640625" style="23" customWidth="1"/>
    <col min="14347" max="14593" width="9.109375" style="23"/>
    <col min="14594" max="14594" width="40.33203125" style="23" customWidth="1"/>
    <col min="14595" max="14595" width="25.44140625" style="23" customWidth="1"/>
    <col min="14596" max="14602" width="14.6640625" style="23" customWidth="1"/>
    <col min="14603" max="14849" width="9.109375" style="23"/>
    <col min="14850" max="14850" width="40.33203125" style="23" customWidth="1"/>
    <col min="14851" max="14851" width="25.44140625" style="23" customWidth="1"/>
    <col min="14852" max="14858" width="14.6640625" style="23" customWidth="1"/>
    <col min="14859" max="15105" width="9.109375" style="23"/>
    <col min="15106" max="15106" width="40.33203125" style="23" customWidth="1"/>
    <col min="15107" max="15107" width="25.44140625" style="23" customWidth="1"/>
    <col min="15108" max="15114" width="14.6640625" style="23" customWidth="1"/>
    <col min="15115" max="15361" width="9.109375" style="23"/>
    <col min="15362" max="15362" width="40.33203125" style="23" customWidth="1"/>
    <col min="15363" max="15363" width="25.44140625" style="23" customWidth="1"/>
    <col min="15364" max="15370" width="14.6640625" style="23" customWidth="1"/>
    <col min="15371" max="15617" width="9.109375" style="23"/>
    <col min="15618" max="15618" width="40.33203125" style="23" customWidth="1"/>
    <col min="15619" max="15619" width="25.44140625" style="23" customWidth="1"/>
    <col min="15620" max="15626" width="14.6640625" style="23" customWidth="1"/>
    <col min="15627" max="15873" width="9.109375" style="23"/>
    <col min="15874" max="15874" width="40.33203125" style="23" customWidth="1"/>
    <col min="15875" max="15875" width="25.44140625" style="23" customWidth="1"/>
    <col min="15876" max="15882" width="14.6640625" style="23" customWidth="1"/>
    <col min="15883" max="16129" width="9.109375" style="23"/>
    <col min="16130" max="16130" width="40.33203125" style="23" customWidth="1"/>
    <col min="16131" max="16131" width="25.44140625" style="23" customWidth="1"/>
    <col min="16132" max="16138" width="14.6640625" style="23" customWidth="1"/>
    <col min="16139" max="16384" width="9.109375" style="23"/>
  </cols>
  <sheetData>
    <row r="1" spans="2:11" x14ac:dyDescent="0.35">
      <c r="I1" s="164" t="s">
        <v>82</v>
      </c>
      <c r="J1" s="164"/>
    </row>
    <row r="2" spans="2:11" x14ac:dyDescent="0.35">
      <c r="I2" s="179" t="s">
        <v>81</v>
      </c>
      <c r="J2" s="179"/>
    </row>
    <row r="3" spans="2:11" s="25" customFormat="1" ht="17.399999999999999" x14ac:dyDescent="0.3">
      <c r="B3" s="165" t="s">
        <v>103</v>
      </c>
      <c r="C3" s="165"/>
      <c r="D3" s="165"/>
      <c r="E3" s="165"/>
      <c r="F3" s="165"/>
      <c r="G3" s="165"/>
      <c r="H3" s="165"/>
      <c r="I3" s="165"/>
      <c r="J3" s="165"/>
      <c r="K3" s="24"/>
    </row>
    <row r="4" spans="2:11" x14ac:dyDescent="0.35">
      <c r="B4" s="165" t="s">
        <v>21</v>
      </c>
      <c r="C4" s="165"/>
      <c r="D4" s="165"/>
      <c r="E4" s="165"/>
      <c r="F4" s="165"/>
      <c r="G4" s="165"/>
      <c r="H4" s="165"/>
      <c r="I4" s="165"/>
      <c r="J4" s="165"/>
      <c r="K4" s="26"/>
    </row>
    <row r="5" spans="2:11" ht="18.600000000000001" thickBot="1" x14ac:dyDescent="0.4">
      <c r="C5" s="27"/>
      <c r="D5" s="27"/>
      <c r="E5" s="28"/>
      <c r="F5" s="27"/>
      <c r="G5" s="27"/>
      <c r="H5" s="27"/>
      <c r="I5" s="27"/>
      <c r="J5" s="27" t="s">
        <v>28</v>
      </c>
    </row>
    <row r="6" spans="2:11" ht="18.75" customHeight="1" x14ac:dyDescent="0.35">
      <c r="B6" s="190" t="s">
        <v>36</v>
      </c>
      <c r="C6" s="192" t="s">
        <v>37</v>
      </c>
      <c r="D6" s="192" t="s">
        <v>38</v>
      </c>
      <c r="E6" s="192" t="s">
        <v>39</v>
      </c>
      <c r="F6" s="192"/>
      <c r="G6" s="192"/>
      <c r="H6" s="192"/>
      <c r="I6" s="192"/>
      <c r="J6" s="193"/>
    </row>
    <row r="7" spans="2:11" ht="62.4" x14ac:dyDescent="0.35">
      <c r="B7" s="191"/>
      <c r="C7" s="175"/>
      <c r="D7" s="175"/>
      <c r="E7" s="30" t="s">
        <v>40</v>
      </c>
      <c r="F7" s="29" t="s">
        <v>41</v>
      </c>
      <c r="G7" s="29" t="s">
        <v>42</v>
      </c>
      <c r="H7" s="29" t="s">
        <v>43</v>
      </c>
      <c r="I7" s="29" t="s">
        <v>44</v>
      </c>
      <c r="J7" s="51" t="s">
        <v>45</v>
      </c>
    </row>
    <row r="8" spans="2:11" x14ac:dyDescent="0.35">
      <c r="B8" s="52">
        <v>1</v>
      </c>
      <c r="C8" s="29">
        <v>2</v>
      </c>
      <c r="D8" s="29">
        <v>3</v>
      </c>
      <c r="E8" s="31">
        <v>4</v>
      </c>
      <c r="F8" s="32">
        <v>5</v>
      </c>
      <c r="G8" s="32">
        <v>6</v>
      </c>
      <c r="H8" s="32">
        <v>7</v>
      </c>
      <c r="I8" s="32">
        <v>8</v>
      </c>
      <c r="J8" s="53">
        <v>9</v>
      </c>
    </row>
    <row r="9" spans="2:11" x14ac:dyDescent="0.35">
      <c r="B9" s="178" t="s">
        <v>50</v>
      </c>
      <c r="C9" s="175" t="s">
        <v>96</v>
      </c>
      <c r="D9" s="38">
        <v>2022</v>
      </c>
      <c r="E9" s="49">
        <f t="shared" ref="E9:E14" si="0">SUM(F9:J9)</f>
        <v>116414.3</v>
      </c>
      <c r="F9" s="103">
        <f>F55</f>
        <v>0</v>
      </c>
      <c r="G9" s="103">
        <f>G55</f>
        <v>15108.8</v>
      </c>
      <c r="H9" s="103">
        <f t="shared" ref="G9:J10" si="1">H55</f>
        <v>1261.1999999999998</v>
      </c>
      <c r="I9" s="103">
        <f t="shared" si="1"/>
        <v>100044.3</v>
      </c>
      <c r="J9" s="54">
        <f t="shared" si="1"/>
        <v>0</v>
      </c>
    </row>
    <row r="10" spans="2:11" x14ac:dyDescent="0.35">
      <c r="B10" s="178"/>
      <c r="C10" s="175"/>
      <c r="D10" s="39">
        <v>2023</v>
      </c>
      <c r="E10" s="40">
        <f t="shared" si="0"/>
        <v>112950.90000000001</v>
      </c>
      <c r="F10" s="101">
        <f>F56</f>
        <v>0</v>
      </c>
      <c r="G10" s="101">
        <f t="shared" si="1"/>
        <v>13614.9</v>
      </c>
      <c r="H10" s="101">
        <f t="shared" si="1"/>
        <v>3319.4</v>
      </c>
      <c r="I10" s="101">
        <f t="shared" si="1"/>
        <v>96016.6</v>
      </c>
      <c r="J10" s="104">
        <f t="shared" si="1"/>
        <v>0</v>
      </c>
    </row>
    <row r="11" spans="2:11" x14ac:dyDescent="0.35">
      <c r="B11" s="178"/>
      <c r="C11" s="175"/>
      <c r="D11" s="85">
        <v>2024</v>
      </c>
      <c r="E11" s="40">
        <f t="shared" si="0"/>
        <v>135248</v>
      </c>
      <c r="F11" s="40">
        <f>F18+F44+F57</f>
        <v>0</v>
      </c>
      <c r="G11" s="40">
        <f t="shared" ref="G11:J11" si="2">G18+G44+G57</f>
        <v>18159</v>
      </c>
      <c r="H11" s="40">
        <f t="shared" si="2"/>
        <v>17479.099999999999</v>
      </c>
      <c r="I11" s="40">
        <f t="shared" si="2"/>
        <v>99609.9</v>
      </c>
      <c r="J11" s="55">
        <f t="shared" si="2"/>
        <v>0</v>
      </c>
    </row>
    <row r="12" spans="2:11" x14ac:dyDescent="0.35">
      <c r="B12" s="178"/>
      <c r="C12" s="175"/>
      <c r="D12" s="85">
        <v>2025</v>
      </c>
      <c r="E12" s="101">
        <f t="shared" si="0"/>
        <v>199272.4</v>
      </c>
      <c r="F12" s="40">
        <f>F19+F45+F58</f>
        <v>18158.099999999999</v>
      </c>
      <c r="G12" s="40">
        <f>G19+G45+G58</f>
        <v>31403.9</v>
      </c>
      <c r="H12" s="40">
        <f t="shared" ref="F12:J14" si="3">H19+H45+H58</f>
        <v>30021.600000000002</v>
      </c>
      <c r="I12" s="40">
        <f t="shared" si="3"/>
        <v>119688.79999999999</v>
      </c>
      <c r="J12" s="55">
        <f t="shared" si="3"/>
        <v>0</v>
      </c>
    </row>
    <row r="13" spans="2:11" x14ac:dyDescent="0.35">
      <c r="B13" s="178"/>
      <c r="C13" s="175"/>
      <c r="D13" s="85">
        <v>2026</v>
      </c>
      <c r="E13" s="111">
        <f t="shared" si="0"/>
        <v>123212.5</v>
      </c>
      <c r="F13" s="40">
        <f t="shared" si="3"/>
        <v>0</v>
      </c>
      <c r="G13" s="40">
        <f t="shared" si="3"/>
        <v>22001.7</v>
      </c>
      <c r="H13" s="40">
        <f t="shared" si="3"/>
        <v>0</v>
      </c>
      <c r="I13" s="40">
        <f t="shared" si="3"/>
        <v>101210.8</v>
      </c>
      <c r="J13" s="55">
        <f t="shared" si="3"/>
        <v>0</v>
      </c>
    </row>
    <row r="14" spans="2:11" x14ac:dyDescent="0.35">
      <c r="B14" s="178"/>
      <c r="C14" s="175"/>
      <c r="D14" s="85">
        <v>2027</v>
      </c>
      <c r="E14" s="111">
        <f t="shared" si="0"/>
        <v>117420.4</v>
      </c>
      <c r="F14" s="111">
        <f t="shared" si="3"/>
        <v>0</v>
      </c>
      <c r="G14" s="111">
        <f t="shared" si="3"/>
        <v>21792.7</v>
      </c>
      <c r="H14" s="111">
        <f t="shared" si="3"/>
        <v>0</v>
      </c>
      <c r="I14" s="111">
        <f t="shared" si="3"/>
        <v>95627.7</v>
      </c>
      <c r="J14" s="122">
        <f>J21+J47+J60</f>
        <v>0</v>
      </c>
    </row>
    <row r="15" spans="2:11" x14ac:dyDescent="0.35">
      <c r="B15" s="178"/>
      <c r="C15" s="175"/>
      <c r="D15" s="41">
        <v>2028</v>
      </c>
      <c r="E15" s="111">
        <f>SUM(F15:J15)</f>
        <v>143461.9</v>
      </c>
      <c r="F15" s="111">
        <f>F61</f>
        <v>0</v>
      </c>
      <c r="G15" s="111">
        <f t="shared" ref="G15:J15" si="4">G61</f>
        <v>21792.7</v>
      </c>
      <c r="H15" s="111">
        <f t="shared" si="4"/>
        <v>0</v>
      </c>
      <c r="I15" s="111">
        <f t="shared" si="4"/>
        <v>121669.2</v>
      </c>
      <c r="J15" s="56">
        <f t="shared" si="4"/>
        <v>0</v>
      </c>
    </row>
    <row r="16" spans="2:11" x14ac:dyDescent="0.35">
      <c r="B16" s="178"/>
      <c r="C16" s="175"/>
      <c r="D16" s="31" t="s">
        <v>46</v>
      </c>
      <c r="E16" s="33">
        <f>SUM(E9:E15)</f>
        <v>947980.4</v>
      </c>
      <c r="F16" s="33">
        <f t="shared" ref="F16:I16" si="5">SUM(F9:F15)</f>
        <v>18158.099999999999</v>
      </c>
      <c r="G16" s="33">
        <f t="shared" si="5"/>
        <v>143873.70000000001</v>
      </c>
      <c r="H16" s="33">
        <f t="shared" si="5"/>
        <v>52081.3</v>
      </c>
      <c r="I16" s="33">
        <f t="shared" si="5"/>
        <v>733867.29999999993</v>
      </c>
      <c r="J16" s="57">
        <f>SUM(J9:J15)</f>
        <v>0</v>
      </c>
    </row>
    <row r="17" spans="2:10" x14ac:dyDescent="0.35">
      <c r="B17" s="58" t="s">
        <v>140</v>
      </c>
      <c r="C17" s="34"/>
      <c r="D17" s="35"/>
      <c r="E17" s="36"/>
      <c r="F17" s="36"/>
      <c r="G17" s="36"/>
      <c r="H17" s="36"/>
      <c r="I17" s="36"/>
      <c r="J17" s="59"/>
    </row>
    <row r="18" spans="2:10" x14ac:dyDescent="0.35">
      <c r="B18" s="171" t="s">
        <v>155</v>
      </c>
      <c r="C18" s="180" t="s">
        <v>150</v>
      </c>
      <c r="D18" s="118">
        <v>2024</v>
      </c>
      <c r="E18" s="106">
        <f>SUM(F18:J18)</f>
        <v>1075.3</v>
      </c>
      <c r="F18" s="42">
        <f>F23+F33</f>
        <v>0</v>
      </c>
      <c r="G18" s="42">
        <f t="shared" ref="G18:J18" si="6">G23+G33</f>
        <v>1000</v>
      </c>
      <c r="H18" s="42">
        <f t="shared" si="6"/>
        <v>0</v>
      </c>
      <c r="I18" s="42">
        <f t="shared" si="6"/>
        <v>75.3</v>
      </c>
      <c r="J18" s="61">
        <f t="shared" si="6"/>
        <v>0</v>
      </c>
    </row>
    <row r="19" spans="2:10" x14ac:dyDescent="0.35">
      <c r="B19" s="172"/>
      <c r="C19" s="175"/>
      <c r="D19" s="85">
        <v>2025</v>
      </c>
      <c r="E19" s="101">
        <f>SUM(F19:J19)</f>
        <v>30038.2</v>
      </c>
      <c r="F19" s="43">
        <f>F24+F34</f>
        <v>18158.099999999999</v>
      </c>
      <c r="G19" s="43">
        <f>G24+G34</f>
        <v>9777.4</v>
      </c>
      <c r="H19" s="43">
        <f t="shared" ref="F19:J21" si="7">H24+H34</f>
        <v>0</v>
      </c>
      <c r="I19" s="43">
        <f t="shared" si="7"/>
        <v>2102.6999999999998</v>
      </c>
      <c r="J19" s="62">
        <f t="shared" si="7"/>
        <v>0</v>
      </c>
    </row>
    <row r="20" spans="2:10" x14ac:dyDescent="0.35">
      <c r="B20" s="172"/>
      <c r="C20" s="175"/>
      <c r="D20" s="85">
        <v>2026</v>
      </c>
      <c r="E20" s="111">
        <f t="shared" ref="E20" si="8">SUM(F20:J20)</f>
        <v>0</v>
      </c>
      <c r="F20" s="43">
        <f>F25+F35</f>
        <v>0</v>
      </c>
      <c r="G20" s="43">
        <f t="shared" si="7"/>
        <v>0</v>
      </c>
      <c r="H20" s="43">
        <f t="shared" si="7"/>
        <v>0</v>
      </c>
      <c r="I20" s="43">
        <f t="shared" si="7"/>
        <v>0</v>
      </c>
      <c r="J20" s="62">
        <f t="shared" si="7"/>
        <v>0</v>
      </c>
    </row>
    <row r="21" spans="2:10" x14ac:dyDescent="0.35">
      <c r="B21" s="172"/>
      <c r="C21" s="175"/>
      <c r="D21" s="41">
        <v>2027</v>
      </c>
      <c r="E21" s="102">
        <f>SUM(F21:J21)</f>
        <v>0</v>
      </c>
      <c r="F21" s="44">
        <f t="shared" si="7"/>
        <v>0</v>
      </c>
      <c r="G21" s="44">
        <f t="shared" si="7"/>
        <v>0</v>
      </c>
      <c r="H21" s="44">
        <f t="shared" si="7"/>
        <v>0</v>
      </c>
      <c r="I21" s="44">
        <f t="shared" si="7"/>
        <v>0</v>
      </c>
      <c r="J21" s="63">
        <f>J26+J36</f>
        <v>0</v>
      </c>
    </row>
    <row r="22" spans="2:10" x14ac:dyDescent="0.35">
      <c r="B22" s="173"/>
      <c r="C22" s="175"/>
      <c r="D22" s="31" t="s">
        <v>46</v>
      </c>
      <c r="E22" s="33">
        <f>SUM(E18:E21)</f>
        <v>31113.5</v>
      </c>
      <c r="F22" s="33">
        <f t="shared" ref="F22:I22" si="9">SUM(F18:F21)</f>
        <v>18158.099999999999</v>
      </c>
      <c r="G22" s="33">
        <f t="shared" si="9"/>
        <v>10777.4</v>
      </c>
      <c r="H22" s="33">
        <f t="shared" si="9"/>
        <v>0</v>
      </c>
      <c r="I22" s="33">
        <f t="shared" si="9"/>
        <v>2178</v>
      </c>
      <c r="J22" s="57">
        <f>SUM(J18:J21)</f>
        <v>0</v>
      </c>
    </row>
    <row r="23" spans="2:10" x14ac:dyDescent="0.35">
      <c r="B23" s="171" t="s">
        <v>141</v>
      </c>
      <c r="C23" s="175" t="s">
        <v>96</v>
      </c>
      <c r="D23" s="105">
        <v>2024</v>
      </c>
      <c r="E23" s="106">
        <f>SUM(F23:J23)</f>
        <v>1075.3</v>
      </c>
      <c r="F23" s="107">
        <f>F28</f>
        <v>0</v>
      </c>
      <c r="G23" s="107">
        <f t="shared" ref="G23:J23" si="10">G28</f>
        <v>1000</v>
      </c>
      <c r="H23" s="107">
        <f t="shared" si="10"/>
        <v>0</v>
      </c>
      <c r="I23" s="107">
        <f t="shared" si="10"/>
        <v>75.3</v>
      </c>
      <c r="J23" s="108">
        <f t="shared" si="10"/>
        <v>0</v>
      </c>
    </row>
    <row r="24" spans="2:10" x14ac:dyDescent="0.35">
      <c r="B24" s="172"/>
      <c r="C24" s="175"/>
      <c r="D24" s="85">
        <v>2025</v>
      </c>
      <c r="E24" s="101">
        <f>SUM(F24:J24)</f>
        <v>0</v>
      </c>
      <c r="F24" s="88">
        <f t="shared" ref="F24:J24" si="11">F29</f>
        <v>0</v>
      </c>
      <c r="G24" s="88">
        <f t="shared" si="11"/>
        <v>0</v>
      </c>
      <c r="H24" s="88">
        <f t="shared" si="11"/>
        <v>0</v>
      </c>
      <c r="I24" s="88">
        <f t="shared" si="11"/>
        <v>0</v>
      </c>
      <c r="J24" s="89">
        <f t="shared" si="11"/>
        <v>0</v>
      </c>
    </row>
    <row r="25" spans="2:10" x14ac:dyDescent="0.35">
      <c r="B25" s="172"/>
      <c r="C25" s="175"/>
      <c r="D25" s="85">
        <v>2026</v>
      </c>
      <c r="E25" s="111">
        <f t="shared" ref="E25" si="12">SUM(F25:J25)</f>
        <v>0</v>
      </c>
      <c r="F25" s="88">
        <f>F30</f>
        <v>0</v>
      </c>
      <c r="G25" s="88">
        <f t="shared" ref="G25:J25" si="13">G30</f>
        <v>0</v>
      </c>
      <c r="H25" s="88">
        <f t="shared" si="13"/>
        <v>0</v>
      </c>
      <c r="I25" s="88">
        <f t="shared" si="13"/>
        <v>0</v>
      </c>
      <c r="J25" s="89">
        <f t="shared" si="13"/>
        <v>0</v>
      </c>
    </row>
    <row r="26" spans="2:10" x14ac:dyDescent="0.35">
      <c r="B26" s="172"/>
      <c r="C26" s="175"/>
      <c r="D26" s="41">
        <v>2027</v>
      </c>
      <c r="E26" s="102">
        <f>SUM(F26:J26)</f>
        <v>0</v>
      </c>
      <c r="F26" s="44">
        <f>F31</f>
        <v>0</v>
      </c>
      <c r="G26" s="44">
        <f t="shared" ref="G26:I26" si="14">G31</f>
        <v>0</v>
      </c>
      <c r="H26" s="44">
        <f t="shared" si="14"/>
        <v>0</v>
      </c>
      <c r="I26" s="44">
        <f t="shared" si="14"/>
        <v>0</v>
      </c>
      <c r="J26" s="63">
        <f>J31</f>
        <v>0</v>
      </c>
    </row>
    <row r="27" spans="2:10" x14ac:dyDescent="0.35">
      <c r="B27" s="173"/>
      <c r="C27" s="175"/>
      <c r="D27" s="31" t="s">
        <v>46</v>
      </c>
      <c r="E27" s="33">
        <f>SUM(E23:E26)</f>
        <v>1075.3</v>
      </c>
      <c r="F27" s="33">
        <f t="shared" ref="F27:I27" si="15">SUM(F23:F26)</f>
        <v>0</v>
      </c>
      <c r="G27" s="33">
        <f t="shared" si="15"/>
        <v>1000</v>
      </c>
      <c r="H27" s="33">
        <f t="shared" si="15"/>
        <v>0</v>
      </c>
      <c r="I27" s="33">
        <f t="shared" si="15"/>
        <v>75.3</v>
      </c>
      <c r="J27" s="57">
        <f>SUM(J23:J26)</f>
        <v>0</v>
      </c>
    </row>
    <row r="28" spans="2:10" x14ac:dyDescent="0.35">
      <c r="B28" s="171" t="s">
        <v>142</v>
      </c>
      <c r="C28" s="175" t="s">
        <v>96</v>
      </c>
      <c r="D28" s="105">
        <v>2024</v>
      </c>
      <c r="E28" s="40">
        <f>SUM(F28:J28)</f>
        <v>1075.3</v>
      </c>
      <c r="F28" s="90"/>
      <c r="G28" s="86">
        <v>1000</v>
      </c>
      <c r="H28" s="90"/>
      <c r="I28" s="86">
        <v>75.3</v>
      </c>
      <c r="J28" s="91"/>
    </row>
    <row r="29" spans="2:10" x14ac:dyDescent="0.35">
      <c r="B29" s="172"/>
      <c r="C29" s="175"/>
      <c r="D29" s="85">
        <v>2025</v>
      </c>
      <c r="E29" s="101">
        <f t="shared" ref="E29:E30" si="16">SUM(F29:J29)</f>
        <v>0</v>
      </c>
      <c r="F29" s="86"/>
      <c r="G29" s="86"/>
      <c r="H29" s="86"/>
      <c r="I29" s="86"/>
      <c r="J29" s="87"/>
    </row>
    <row r="30" spans="2:10" x14ac:dyDescent="0.35">
      <c r="B30" s="172"/>
      <c r="C30" s="175"/>
      <c r="D30" s="85">
        <v>2026</v>
      </c>
      <c r="E30" s="111">
        <f t="shared" si="16"/>
        <v>0</v>
      </c>
      <c r="F30" s="90"/>
      <c r="G30" s="90"/>
      <c r="H30" s="90"/>
      <c r="I30" s="90"/>
      <c r="J30" s="91"/>
    </row>
    <row r="31" spans="2:10" x14ac:dyDescent="0.35">
      <c r="B31" s="172"/>
      <c r="C31" s="175"/>
      <c r="D31" s="41">
        <v>2027</v>
      </c>
      <c r="E31" s="102">
        <f>SUM(F31:J31)</f>
        <v>0</v>
      </c>
      <c r="F31" s="45"/>
      <c r="G31" s="45"/>
      <c r="H31" s="45"/>
      <c r="I31" s="45"/>
      <c r="J31" s="60"/>
    </row>
    <row r="32" spans="2:10" x14ac:dyDescent="0.35">
      <c r="B32" s="173"/>
      <c r="C32" s="175"/>
      <c r="D32" s="31" t="s">
        <v>46</v>
      </c>
      <c r="E32" s="33">
        <f>SUM(E28:E31)</f>
        <v>1075.3</v>
      </c>
      <c r="F32" s="33">
        <f t="shared" ref="F32:I32" si="17">SUM(F28:F31)</f>
        <v>0</v>
      </c>
      <c r="G32" s="33">
        <f t="shared" si="17"/>
        <v>1000</v>
      </c>
      <c r="H32" s="33">
        <f t="shared" si="17"/>
        <v>0</v>
      </c>
      <c r="I32" s="33">
        <f t="shared" si="17"/>
        <v>75.3</v>
      </c>
      <c r="J32" s="57">
        <f>SUM(J28:J31)</f>
        <v>0</v>
      </c>
    </row>
    <row r="33" spans="2:10" x14ac:dyDescent="0.35">
      <c r="B33" s="172" t="s">
        <v>149</v>
      </c>
      <c r="C33" s="180" t="s">
        <v>150</v>
      </c>
      <c r="D33" s="105">
        <v>2024</v>
      </c>
      <c r="E33" s="106">
        <f>SUM(F33:J33)</f>
        <v>0</v>
      </c>
      <c r="F33" s="107">
        <f>F38</f>
        <v>0</v>
      </c>
      <c r="G33" s="107">
        <f t="shared" ref="G33:J33" si="18">G38</f>
        <v>0</v>
      </c>
      <c r="H33" s="107">
        <f t="shared" si="18"/>
        <v>0</v>
      </c>
      <c r="I33" s="107">
        <f t="shared" si="18"/>
        <v>0</v>
      </c>
      <c r="J33" s="108">
        <f t="shared" si="18"/>
        <v>0</v>
      </c>
    </row>
    <row r="34" spans="2:10" x14ac:dyDescent="0.35">
      <c r="B34" s="172"/>
      <c r="C34" s="175"/>
      <c r="D34" s="85">
        <v>2025</v>
      </c>
      <c r="E34" s="101">
        <f t="shared" ref="E34:E35" si="19">SUM(F34:J34)</f>
        <v>30038.2</v>
      </c>
      <c r="F34" s="88">
        <f>F39</f>
        <v>18158.099999999999</v>
      </c>
      <c r="G34" s="88">
        <f t="shared" ref="G34:J34" si="20">G39</f>
        <v>9777.4</v>
      </c>
      <c r="H34" s="88">
        <f t="shared" si="20"/>
        <v>0</v>
      </c>
      <c r="I34" s="88">
        <f t="shared" si="20"/>
        <v>2102.6999999999998</v>
      </c>
      <c r="J34" s="89">
        <f t="shared" si="20"/>
        <v>0</v>
      </c>
    </row>
    <row r="35" spans="2:10" x14ac:dyDescent="0.35">
      <c r="B35" s="172"/>
      <c r="C35" s="175"/>
      <c r="D35" s="85">
        <v>2026</v>
      </c>
      <c r="E35" s="111">
        <f t="shared" si="19"/>
        <v>0</v>
      </c>
      <c r="F35" s="88">
        <f>F40</f>
        <v>0</v>
      </c>
      <c r="G35" s="88">
        <f t="shared" ref="G35:J35" si="21">G40</f>
        <v>0</v>
      </c>
      <c r="H35" s="88">
        <f t="shared" si="21"/>
        <v>0</v>
      </c>
      <c r="I35" s="88">
        <f t="shared" si="21"/>
        <v>0</v>
      </c>
      <c r="J35" s="89">
        <f t="shared" si="21"/>
        <v>0</v>
      </c>
    </row>
    <row r="36" spans="2:10" x14ac:dyDescent="0.35">
      <c r="B36" s="172"/>
      <c r="C36" s="175"/>
      <c r="D36" s="41">
        <v>2027</v>
      </c>
      <c r="E36" s="102">
        <f>SUM(F36:J36)</f>
        <v>0</v>
      </c>
      <c r="F36" s="44">
        <f>F41</f>
        <v>0</v>
      </c>
      <c r="G36" s="44">
        <f t="shared" ref="G36:J36" si="22">G41</f>
        <v>0</v>
      </c>
      <c r="H36" s="44">
        <f t="shared" si="22"/>
        <v>0</v>
      </c>
      <c r="I36" s="44">
        <f t="shared" si="22"/>
        <v>0</v>
      </c>
      <c r="J36" s="63">
        <f t="shared" si="22"/>
        <v>0</v>
      </c>
    </row>
    <row r="37" spans="2:10" x14ac:dyDescent="0.35">
      <c r="B37" s="173"/>
      <c r="C37" s="175"/>
      <c r="D37" s="31" t="s">
        <v>46</v>
      </c>
      <c r="E37" s="33">
        <f>SUM(E33:E36)</f>
        <v>30038.2</v>
      </c>
      <c r="F37" s="33">
        <f t="shared" ref="F37:I37" si="23">SUM(F33:F36)</f>
        <v>18158.099999999999</v>
      </c>
      <c r="G37" s="33">
        <f t="shared" si="23"/>
        <v>9777.4</v>
      </c>
      <c r="H37" s="33">
        <f t="shared" si="23"/>
        <v>0</v>
      </c>
      <c r="I37" s="33">
        <f t="shared" si="23"/>
        <v>2102.6999999999998</v>
      </c>
      <c r="J37" s="57">
        <f>SUM(J33:J36)</f>
        <v>0</v>
      </c>
    </row>
    <row r="38" spans="2:10" ht="18" customHeight="1" x14ac:dyDescent="0.35">
      <c r="B38" s="183" t="s">
        <v>148</v>
      </c>
      <c r="C38" s="180" t="s">
        <v>150</v>
      </c>
      <c r="D38" s="85">
        <v>2024</v>
      </c>
      <c r="E38" s="40">
        <f>SUM(F38:J38)</f>
        <v>0</v>
      </c>
      <c r="F38" s="90"/>
      <c r="G38" s="90"/>
      <c r="H38" s="90"/>
      <c r="I38" s="90"/>
      <c r="J38" s="91"/>
    </row>
    <row r="39" spans="2:10" x14ac:dyDescent="0.35">
      <c r="B39" s="184"/>
      <c r="C39" s="175"/>
      <c r="D39" s="85">
        <v>2025</v>
      </c>
      <c r="E39" s="101">
        <f t="shared" ref="E39:E40" si="24">SUM(F39:J39)</f>
        <v>30038.2</v>
      </c>
      <c r="F39" s="86">
        <v>18158.099999999999</v>
      </c>
      <c r="G39" s="86">
        <v>9777.4</v>
      </c>
      <c r="H39" s="86"/>
      <c r="I39" s="86">
        <v>2102.6999999999998</v>
      </c>
      <c r="J39" s="87"/>
    </row>
    <row r="40" spans="2:10" x14ac:dyDescent="0.35">
      <c r="B40" s="184"/>
      <c r="C40" s="175"/>
      <c r="D40" s="85">
        <v>2026</v>
      </c>
      <c r="E40" s="111">
        <f t="shared" si="24"/>
        <v>0</v>
      </c>
      <c r="F40" s="90"/>
      <c r="G40" s="90"/>
      <c r="H40" s="90"/>
      <c r="I40" s="90"/>
      <c r="J40" s="91"/>
    </row>
    <row r="41" spans="2:10" x14ac:dyDescent="0.35">
      <c r="B41" s="184"/>
      <c r="C41" s="175"/>
      <c r="D41" s="41">
        <v>2027</v>
      </c>
      <c r="E41" s="102">
        <f>SUM(F41:J41)</f>
        <v>0</v>
      </c>
      <c r="F41" s="45"/>
      <c r="G41" s="45"/>
      <c r="H41" s="45"/>
      <c r="I41" s="45"/>
      <c r="J41" s="60"/>
    </row>
    <row r="42" spans="2:10" x14ac:dyDescent="0.35">
      <c r="B42" s="185"/>
      <c r="C42" s="175"/>
      <c r="D42" s="31" t="s">
        <v>46</v>
      </c>
      <c r="E42" s="33">
        <f t="shared" ref="E42:J42" si="25">SUM(E38:E41)</f>
        <v>30038.2</v>
      </c>
      <c r="F42" s="33">
        <f t="shared" si="25"/>
        <v>18158.099999999999</v>
      </c>
      <c r="G42" s="33">
        <f t="shared" si="25"/>
        <v>9777.4</v>
      </c>
      <c r="H42" s="33">
        <f t="shared" si="25"/>
        <v>0</v>
      </c>
      <c r="I42" s="33">
        <f t="shared" si="25"/>
        <v>2102.6999999999998</v>
      </c>
      <c r="J42" s="57">
        <f t="shared" si="25"/>
        <v>0</v>
      </c>
    </row>
    <row r="43" spans="2:10" x14ac:dyDescent="0.35">
      <c r="B43" s="58" t="s">
        <v>156</v>
      </c>
      <c r="C43" s="181"/>
      <c r="D43" s="181"/>
      <c r="E43" s="181"/>
      <c r="F43" s="181"/>
      <c r="G43" s="181"/>
      <c r="H43" s="181"/>
      <c r="I43" s="181"/>
      <c r="J43" s="182"/>
    </row>
    <row r="44" spans="2:10" x14ac:dyDescent="0.35">
      <c r="B44" s="172" t="s">
        <v>157</v>
      </c>
      <c r="C44" s="180" t="s">
        <v>150</v>
      </c>
      <c r="D44" s="85">
        <v>2024</v>
      </c>
      <c r="E44" s="106">
        <f>SUM(F44:J44)</f>
        <v>0</v>
      </c>
      <c r="F44" s="107">
        <f>F49</f>
        <v>0</v>
      </c>
      <c r="G44" s="107">
        <f t="shared" ref="G44:I44" si="26">G49</f>
        <v>0</v>
      </c>
      <c r="H44" s="107">
        <f t="shared" si="26"/>
        <v>0</v>
      </c>
      <c r="I44" s="107">
        <f t="shared" si="26"/>
        <v>0</v>
      </c>
      <c r="J44" s="108">
        <f>J49</f>
        <v>0</v>
      </c>
    </row>
    <row r="45" spans="2:10" x14ac:dyDescent="0.35">
      <c r="B45" s="172"/>
      <c r="C45" s="175"/>
      <c r="D45" s="85">
        <v>2025</v>
      </c>
      <c r="E45" s="101">
        <f t="shared" ref="E45:E46" si="27">SUM(F45:J45)</f>
        <v>0</v>
      </c>
      <c r="F45" s="88">
        <f>F50</f>
        <v>0</v>
      </c>
      <c r="G45" s="88">
        <f t="shared" ref="G45:J45" si="28">G50</f>
        <v>0</v>
      </c>
      <c r="H45" s="88">
        <f t="shared" si="28"/>
        <v>0</v>
      </c>
      <c r="I45" s="88">
        <f t="shared" si="28"/>
        <v>0</v>
      </c>
      <c r="J45" s="89">
        <f t="shared" si="28"/>
        <v>0</v>
      </c>
    </row>
    <row r="46" spans="2:10" x14ac:dyDescent="0.35">
      <c r="B46" s="172"/>
      <c r="C46" s="175"/>
      <c r="D46" s="85">
        <v>2026</v>
      </c>
      <c r="E46" s="111">
        <f t="shared" si="27"/>
        <v>0</v>
      </c>
      <c r="F46" s="88">
        <f>F51</f>
        <v>0</v>
      </c>
      <c r="G46" s="88">
        <f t="shared" ref="G46:J46" si="29">G51</f>
        <v>0</v>
      </c>
      <c r="H46" s="88">
        <f t="shared" si="29"/>
        <v>0</v>
      </c>
      <c r="I46" s="88">
        <f t="shared" si="29"/>
        <v>0</v>
      </c>
      <c r="J46" s="89">
        <f t="shared" si="29"/>
        <v>0</v>
      </c>
    </row>
    <row r="47" spans="2:10" x14ac:dyDescent="0.35">
      <c r="B47" s="172"/>
      <c r="C47" s="175"/>
      <c r="D47" s="41">
        <v>2027</v>
      </c>
      <c r="E47" s="102">
        <f>SUM(F47:J47)</f>
        <v>0</v>
      </c>
      <c r="F47" s="44">
        <f>F52</f>
        <v>0</v>
      </c>
      <c r="G47" s="44">
        <f t="shared" ref="G47:J47" si="30">G52</f>
        <v>0</v>
      </c>
      <c r="H47" s="44">
        <f t="shared" si="30"/>
        <v>0</v>
      </c>
      <c r="I47" s="44">
        <f t="shared" si="30"/>
        <v>0</v>
      </c>
      <c r="J47" s="63">
        <f t="shared" si="30"/>
        <v>0</v>
      </c>
    </row>
    <row r="48" spans="2:10" x14ac:dyDescent="0.35">
      <c r="B48" s="173"/>
      <c r="C48" s="175"/>
      <c r="D48" s="31" t="s">
        <v>46</v>
      </c>
      <c r="E48" s="33">
        <f t="shared" ref="E48:J48" si="31">SUM(E44:E47)</f>
        <v>0</v>
      </c>
      <c r="F48" s="33">
        <f t="shared" si="31"/>
        <v>0</v>
      </c>
      <c r="G48" s="33">
        <f t="shared" si="31"/>
        <v>0</v>
      </c>
      <c r="H48" s="33">
        <f t="shared" si="31"/>
        <v>0</v>
      </c>
      <c r="I48" s="33">
        <f t="shared" si="31"/>
        <v>0</v>
      </c>
      <c r="J48" s="57">
        <f t="shared" si="31"/>
        <v>0</v>
      </c>
    </row>
    <row r="49" spans="2:10" x14ac:dyDescent="0.35">
      <c r="B49" s="183" t="s">
        <v>158</v>
      </c>
      <c r="C49" s="180" t="s">
        <v>150</v>
      </c>
      <c r="D49" s="85">
        <v>2024</v>
      </c>
      <c r="E49" s="106">
        <f>SUM(F49:J49)</f>
        <v>0</v>
      </c>
      <c r="F49" s="90"/>
      <c r="G49" s="90"/>
      <c r="H49" s="90"/>
      <c r="I49" s="90"/>
      <c r="J49" s="91"/>
    </row>
    <row r="50" spans="2:10" x14ac:dyDescent="0.35">
      <c r="B50" s="184"/>
      <c r="C50" s="175"/>
      <c r="D50" s="85">
        <v>2025</v>
      </c>
      <c r="E50" s="101">
        <f t="shared" ref="E50:E51" si="32">SUM(F50:J50)</f>
        <v>0</v>
      </c>
      <c r="F50" s="86"/>
      <c r="G50" s="86"/>
      <c r="H50" s="86"/>
      <c r="I50" s="86"/>
      <c r="J50" s="87"/>
    </row>
    <row r="51" spans="2:10" x14ac:dyDescent="0.35">
      <c r="B51" s="184"/>
      <c r="C51" s="175"/>
      <c r="D51" s="85">
        <v>2026</v>
      </c>
      <c r="E51" s="111">
        <f t="shared" si="32"/>
        <v>0</v>
      </c>
      <c r="F51" s="90"/>
      <c r="G51" s="90"/>
      <c r="H51" s="90"/>
      <c r="I51" s="90"/>
      <c r="J51" s="91"/>
    </row>
    <row r="52" spans="2:10" x14ac:dyDescent="0.35">
      <c r="B52" s="184"/>
      <c r="C52" s="175"/>
      <c r="D52" s="41">
        <v>2027</v>
      </c>
      <c r="E52" s="102">
        <f>SUM(F52:J52)</f>
        <v>0</v>
      </c>
      <c r="F52" s="45"/>
      <c r="G52" s="45"/>
      <c r="H52" s="45"/>
      <c r="I52" s="45"/>
      <c r="J52" s="60"/>
    </row>
    <row r="53" spans="2:10" x14ac:dyDescent="0.35">
      <c r="B53" s="185"/>
      <c r="C53" s="175"/>
      <c r="D53" s="31" t="s">
        <v>46</v>
      </c>
      <c r="E53" s="33">
        <f t="shared" ref="E53:J53" si="33">SUM(E49:E52)</f>
        <v>0</v>
      </c>
      <c r="F53" s="33">
        <f t="shared" si="33"/>
        <v>0</v>
      </c>
      <c r="G53" s="33">
        <f t="shared" si="33"/>
        <v>0</v>
      </c>
      <c r="H53" s="33">
        <f t="shared" si="33"/>
        <v>0</v>
      </c>
      <c r="I53" s="33">
        <f t="shared" si="33"/>
        <v>0</v>
      </c>
      <c r="J53" s="57">
        <f t="shared" si="33"/>
        <v>0</v>
      </c>
    </row>
    <row r="54" spans="2:10" x14ac:dyDescent="0.35">
      <c r="B54" s="116" t="s">
        <v>47</v>
      </c>
      <c r="C54" s="117"/>
      <c r="D54" s="35"/>
      <c r="E54" s="36"/>
      <c r="F54" s="36"/>
      <c r="G54" s="36"/>
      <c r="H54" s="36"/>
      <c r="I54" s="36"/>
      <c r="J54" s="59"/>
    </row>
    <row r="55" spans="2:10" x14ac:dyDescent="0.35">
      <c r="B55" s="178" t="s">
        <v>48</v>
      </c>
      <c r="C55" s="175" t="s">
        <v>96</v>
      </c>
      <c r="D55" s="38">
        <v>2022</v>
      </c>
      <c r="E55" s="49">
        <f t="shared" ref="E55:E60" si="34">SUM(F55:J55)</f>
        <v>116414.3</v>
      </c>
      <c r="F55" s="42">
        <f t="shared" ref="F55:J59" si="35">F64+F143+F233+F256+F285</f>
        <v>0</v>
      </c>
      <c r="G55" s="42">
        <f t="shared" si="35"/>
        <v>15108.8</v>
      </c>
      <c r="H55" s="42">
        <f t="shared" si="35"/>
        <v>1261.1999999999998</v>
      </c>
      <c r="I55" s="42">
        <f t="shared" si="35"/>
        <v>100044.3</v>
      </c>
      <c r="J55" s="61">
        <f t="shared" si="35"/>
        <v>0</v>
      </c>
    </row>
    <row r="56" spans="2:10" x14ac:dyDescent="0.35">
      <c r="B56" s="178"/>
      <c r="C56" s="175"/>
      <c r="D56" s="39">
        <v>2023</v>
      </c>
      <c r="E56" s="40">
        <f t="shared" si="34"/>
        <v>112950.90000000001</v>
      </c>
      <c r="F56" s="43">
        <f t="shared" si="35"/>
        <v>0</v>
      </c>
      <c r="G56" s="43">
        <f t="shared" si="35"/>
        <v>13614.9</v>
      </c>
      <c r="H56" s="43">
        <f t="shared" si="35"/>
        <v>3319.4</v>
      </c>
      <c r="I56" s="43">
        <f t="shared" si="35"/>
        <v>96016.6</v>
      </c>
      <c r="J56" s="62">
        <f t="shared" si="35"/>
        <v>0</v>
      </c>
    </row>
    <row r="57" spans="2:10" x14ac:dyDescent="0.35">
      <c r="B57" s="178"/>
      <c r="C57" s="175"/>
      <c r="D57" s="85">
        <v>2024</v>
      </c>
      <c r="E57" s="40">
        <f t="shared" si="34"/>
        <v>134172.69999999998</v>
      </c>
      <c r="F57" s="43">
        <f t="shared" si="35"/>
        <v>0</v>
      </c>
      <c r="G57" s="43">
        <f t="shared" si="35"/>
        <v>17159</v>
      </c>
      <c r="H57" s="43">
        <f t="shared" si="35"/>
        <v>17479.099999999999</v>
      </c>
      <c r="I57" s="43">
        <f t="shared" si="35"/>
        <v>99534.599999999991</v>
      </c>
      <c r="J57" s="62">
        <f t="shared" si="35"/>
        <v>0</v>
      </c>
    </row>
    <row r="58" spans="2:10" x14ac:dyDescent="0.35">
      <c r="B58" s="178"/>
      <c r="C58" s="175"/>
      <c r="D58" s="85">
        <v>2025</v>
      </c>
      <c r="E58" s="101">
        <f t="shared" si="34"/>
        <v>169234.2</v>
      </c>
      <c r="F58" s="88">
        <f t="shared" si="35"/>
        <v>0</v>
      </c>
      <c r="G58" s="88">
        <f t="shared" si="35"/>
        <v>21626.5</v>
      </c>
      <c r="H58" s="88">
        <f t="shared" si="35"/>
        <v>30021.600000000002</v>
      </c>
      <c r="I58" s="88">
        <f t="shared" si="35"/>
        <v>117586.09999999999</v>
      </c>
      <c r="J58" s="89">
        <f t="shared" si="35"/>
        <v>0</v>
      </c>
    </row>
    <row r="59" spans="2:10" x14ac:dyDescent="0.35">
      <c r="B59" s="178"/>
      <c r="C59" s="175"/>
      <c r="D59" s="85">
        <v>2026</v>
      </c>
      <c r="E59" s="111">
        <f t="shared" si="34"/>
        <v>123212.5</v>
      </c>
      <c r="F59" s="88">
        <f t="shared" si="35"/>
        <v>0</v>
      </c>
      <c r="G59" s="88">
        <f t="shared" si="35"/>
        <v>22001.7</v>
      </c>
      <c r="H59" s="88">
        <f t="shared" si="35"/>
        <v>0</v>
      </c>
      <c r="I59" s="88">
        <f t="shared" si="35"/>
        <v>101210.8</v>
      </c>
      <c r="J59" s="89">
        <f t="shared" si="35"/>
        <v>0</v>
      </c>
    </row>
    <row r="60" spans="2:10" x14ac:dyDescent="0.35">
      <c r="B60" s="178"/>
      <c r="C60" s="175"/>
      <c r="D60" s="85">
        <v>2027</v>
      </c>
      <c r="E60" s="111">
        <f t="shared" si="34"/>
        <v>117420.4</v>
      </c>
      <c r="F60" s="88">
        <f>F69+F148+F238+F261+F290</f>
        <v>0</v>
      </c>
      <c r="G60" s="88">
        <f t="shared" ref="G60:J60" si="36">G69+G148+G238+G261+G290</f>
        <v>21792.7</v>
      </c>
      <c r="H60" s="88">
        <f t="shared" si="36"/>
        <v>0</v>
      </c>
      <c r="I60" s="88">
        <f t="shared" si="36"/>
        <v>95627.7</v>
      </c>
      <c r="J60" s="89">
        <f t="shared" si="36"/>
        <v>0</v>
      </c>
    </row>
    <row r="61" spans="2:10" x14ac:dyDescent="0.35">
      <c r="B61" s="178"/>
      <c r="C61" s="175"/>
      <c r="D61" s="41">
        <v>2028</v>
      </c>
      <c r="E61" s="111">
        <f>SUM(F61:J61)</f>
        <v>143461.9</v>
      </c>
      <c r="F61" s="88">
        <f>F70+F149+F239+F262+F291</f>
        <v>0</v>
      </c>
      <c r="G61" s="88">
        <f t="shared" ref="G61:I61" si="37">G70+G149+G239+G262+G291</f>
        <v>21792.7</v>
      </c>
      <c r="H61" s="88">
        <f t="shared" si="37"/>
        <v>0</v>
      </c>
      <c r="I61" s="88">
        <f t="shared" si="37"/>
        <v>121669.2</v>
      </c>
      <c r="J61" s="63">
        <f>J70+J149+J239+J262+J291</f>
        <v>0</v>
      </c>
    </row>
    <row r="62" spans="2:10" x14ac:dyDescent="0.35">
      <c r="B62" s="178"/>
      <c r="C62" s="175"/>
      <c r="D62" s="31" t="s">
        <v>46</v>
      </c>
      <c r="E62" s="33">
        <f>SUM(E55:E61)</f>
        <v>916866.90000000014</v>
      </c>
      <c r="F62" s="33">
        <f t="shared" ref="F62:I62" si="38">SUM(F55:F61)</f>
        <v>0</v>
      </c>
      <c r="G62" s="33">
        <f t="shared" si="38"/>
        <v>133096.29999999999</v>
      </c>
      <c r="H62" s="33">
        <f t="shared" si="38"/>
        <v>52081.3</v>
      </c>
      <c r="I62" s="33">
        <f t="shared" si="38"/>
        <v>731689.29999999993</v>
      </c>
      <c r="J62" s="57">
        <f>SUM(J55:J61)</f>
        <v>0</v>
      </c>
    </row>
    <row r="63" spans="2:10" x14ac:dyDescent="0.35">
      <c r="B63" s="187" t="s">
        <v>51</v>
      </c>
      <c r="C63" s="188"/>
      <c r="D63" s="188"/>
      <c r="E63" s="188"/>
      <c r="F63" s="188"/>
      <c r="G63" s="188"/>
      <c r="H63" s="188"/>
      <c r="I63" s="188"/>
      <c r="J63" s="189"/>
    </row>
    <row r="64" spans="2:10" x14ac:dyDescent="0.35">
      <c r="B64" s="178" t="s">
        <v>46</v>
      </c>
      <c r="C64" s="175" t="s">
        <v>53</v>
      </c>
      <c r="D64" s="38">
        <v>2022</v>
      </c>
      <c r="E64" s="49">
        <f>SUM(F64:J64)</f>
        <v>25481.3</v>
      </c>
      <c r="F64" s="50">
        <f>F78+F86+F94+F108+F116+F124</f>
        <v>0</v>
      </c>
      <c r="G64" s="50">
        <f t="shared" ref="G64:J64" si="39">G78+G86+G94+G108+G116+G124</f>
        <v>5854.9</v>
      </c>
      <c r="H64" s="50">
        <f t="shared" si="39"/>
        <v>843.9</v>
      </c>
      <c r="I64" s="50">
        <f t="shared" si="39"/>
        <v>18782.5</v>
      </c>
      <c r="J64" s="99">
        <f t="shared" si="39"/>
        <v>0</v>
      </c>
    </row>
    <row r="65" spans="2:10" x14ac:dyDescent="0.35">
      <c r="B65" s="178"/>
      <c r="C65" s="175"/>
      <c r="D65" s="39">
        <v>2023</v>
      </c>
      <c r="E65" s="40">
        <f>SUM(F65:J65)</f>
        <v>27616</v>
      </c>
      <c r="F65" s="47">
        <f>F79+F87+F95+F102+F109+F117+F125</f>
        <v>0</v>
      </c>
      <c r="G65" s="47">
        <f t="shared" ref="G65:J65" si="40">G79+G87+G95+G102+G109+G117+G125</f>
        <v>6712</v>
      </c>
      <c r="H65" s="47">
        <f t="shared" si="40"/>
        <v>843.9</v>
      </c>
      <c r="I65" s="47">
        <f t="shared" si="40"/>
        <v>20060.099999999999</v>
      </c>
      <c r="J65" s="65">
        <f t="shared" si="40"/>
        <v>0</v>
      </c>
    </row>
    <row r="66" spans="2:10" x14ac:dyDescent="0.35">
      <c r="B66" s="178"/>
      <c r="C66" s="175"/>
      <c r="D66" s="85">
        <v>2024</v>
      </c>
      <c r="E66" s="40">
        <f>SUM(F66:J66)</f>
        <v>31456.400000000001</v>
      </c>
      <c r="F66" s="47">
        <f>F72+F80+F88+F96+F103+F110+F118+F126</f>
        <v>0</v>
      </c>
      <c r="G66" s="47">
        <f t="shared" ref="G66:J66" si="41">G72+G80+G88+G96+G103+G110+G118+G126</f>
        <v>9210.6</v>
      </c>
      <c r="H66" s="47">
        <f t="shared" si="41"/>
        <v>843.9</v>
      </c>
      <c r="I66" s="47">
        <f t="shared" si="41"/>
        <v>21401.9</v>
      </c>
      <c r="J66" s="65">
        <f t="shared" si="41"/>
        <v>0</v>
      </c>
    </row>
    <row r="67" spans="2:10" x14ac:dyDescent="0.35">
      <c r="B67" s="178"/>
      <c r="C67" s="175"/>
      <c r="D67" s="85">
        <v>2025</v>
      </c>
      <c r="E67" s="101">
        <f t="shared" ref="E67" si="42">SUM(F67:J67)</f>
        <v>58042.200000000004</v>
      </c>
      <c r="F67" s="47">
        <f>F73+F81+F89+F97+F104+F111+F119+F127+F132+F137</f>
        <v>0</v>
      </c>
      <c r="G67" s="47">
        <f t="shared" ref="G67:J67" si="43">G73+G81+G89+G97+G104+G111+G119+G127+G132+G137</f>
        <v>10928.800000000001</v>
      </c>
      <c r="H67" s="47">
        <f t="shared" si="43"/>
        <v>12717.400000000001</v>
      </c>
      <c r="I67" s="47">
        <f t="shared" si="43"/>
        <v>34396</v>
      </c>
      <c r="J67" s="65">
        <f t="shared" si="43"/>
        <v>0</v>
      </c>
    </row>
    <row r="68" spans="2:10" x14ac:dyDescent="0.35">
      <c r="B68" s="178"/>
      <c r="C68" s="175"/>
      <c r="D68" s="85">
        <v>2026</v>
      </c>
      <c r="E68" s="111">
        <f>SUM(F68:J68)</f>
        <v>32676.5</v>
      </c>
      <c r="F68" s="47">
        <f t="shared" ref="F68:J68" si="44">F74+F82+F90+F98+F105+F112+F120+F128+F133+F138</f>
        <v>0</v>
      </c>
      <c r="G68" s="47">
        <f t="shared" si="44"/>
        <v>10794.5</v>
      </c>
      <c r="H68" s="47">
        <f t="shared" si="44"/>
        <v>0</v>
      </c>
      <c r="I68" s="47">
        <f t="shared" si="44"/>
        <v>21882</v>
      </c>
      <c r="J68" s="65">
        <f t="shared" si="44"/>
        <v>0</v>
      </c>
    </row>
    <row r="69" spans="2:10" x14ac:dyDescent="0.35">
      <c r="B69" s="178"/>
      <c r="C69" s="175"/>
      <c r="D69" s="85">
        <v>2027</v>
      </c>
      <c r="E69" s="111">
        <f>SUM(F69:J69)</f>
        <v>30104.799999999999</v>
      </c>
      <c r="F69" s="86">
        <f t="shared" ref="F69:J69" si="45">F75+F83+F91+F99+F106+F113+F121+F129+F134+F139</f>
        <v>0</v>
      </c>
      <c r="G69" s="86">
        <f t="shared" si="45"/>
        <v>10794.5</v>
      </c>
      <c r="H69" s="86">
        <f t="shared" si="45"/>
        <v>0</v>
      </c>
      <c r="I69" s="86">
        <f t="shared" si="45"/>
        <v>19310.3</v>
      </c>
      <c r="J69" s="87">
        <f t="shared" si="45"/>
        <v>0</v>
      </c>
    </row>
    <row r="70" spans="2:10" x14ac:dyDescent="0.35">
      <c r="B70" s="178"/>
      <c r="C70" s="175"/>
      <c r="D70" s="41">
        <v>2028</v>
      </c>
      <c r="E70" s="102">
        <f>SUM(F70:J70)</f>
        <v>30046.3</v>
      </c>
      <c r="F70" s="86">
        <f>F76+F84+F92+F100+F114+F122+F130+F135+F140</f>
        <v>0</v>
      </c>
      <c r="G70" s="86">
        <f t="shared" ref="G70:I70" si="46">G76+G84+G92+G100+G114+G122+G130+G135+G140</f>
        <v>10794.5</v>
      </c>
      <c r="H70" s="86">
        <f t="shared" si="46"/>
        <v>0</v>
      </c>
      <c r="I70" s="86">
        <f t="shared" si="46"/>
        <v>19251.8</v>
      </c>
      <c r="J70" s="67">
        <f>J76+J84+J92+J100+J114+J122+J130+J135+J140</f>
        <v>0</v>
      </c>
    </row>
    <row r="71" spans="2:10" x14ac:dyDescent="0.35">
      <c r="B71" s="178"/>
      <c r="C71" s="175"/>
      <c r="D71" s="31" t="s">
        <v>46</v>
      </c>
      <c r="E71" s="37">
        <f>SUM(E64:E70)</f>
        <v>235423.5</v>
      </c>
      <c r="F71" s="37">
        <f t="shared" ref="F71:I71" si="47">SUM(F64:F70)</f>
        <v>0</v>
      </c>
      <c r="G71" s="37">
        <f t="shared" si="47"/>
        <v>65089.8</v>
      </c>
      <c r="H71" s="37">
        <f t="shared" si="47"/>
        <v>15249.100000000002</v>
      </c>
      <c r="I71" s="37">
        <f t="shared" si="47"/>
        <v>155084.59999999998</v>
      </c>
      <c r="J71" s="66">
        <f>SUM(J64:J70)</f>
        <v>0</v>
      </c>
    </row>
    <row r="72" spans="2:10" x14ac:dyDescent="0.35">
      <c r="B72" s="171" t="s">
        <v>59</v>
      </c>
      <c r="C72" s="176" t="s">
        <v>53</v>
      </c>
      <c r="D72" s="85">
        <v>2024</v>
      </c>
      <c r="E72" s="40">
        <f>SUM(F72:J72)</f>
        <v>348.7</v>
      </c>
      <c r="F72" s="86"/>
      <c r="G72" s="86"/>
      <c r="H72" s="86"/>
      <c r="I72" s="86">
        <v>348.7</v>
      </c>
      <c r="J72" s="87"/>
    </row>
    <row r="73" spans="2:10" x14ac:dyDescent="0.35">
      <c r="B73" s="172"/>
      <c r="C73" s="186"/>
      <c r="D73" s="85">
        <v>2025</v>
      </c>
      <c r="E73" s="40">
        <f t="shared" ref="E73" si="48">SUM(F73:J73)</f>
        <v>0</v>
      </c>
      <c r="F73" s="86"/>
      <c r="G73" s="86"/>
      <c r="H73" s="86"/>
      <c r="I73" s="86"/>
      <c r="J73" s="87"/>
    </row>
    <row r="74" spans="2:10" x14ac:dyDescent="0.35">
      <c r="B74" s="172"/>
      <c r="C74" s="186"/>
      <c r="D74" s="85">
        <v>2026</v>
      </c>
      <c r="E74" s="111">
        <f>SUM(F74:J74)</f>
        <v>0</v>
      </c>
      <c r="F74" s="86"/>
      <c r="G74" s="86"/>
      <c r="H74" s="86"/>
      <c r="I74" s="86"/>
      <c r="J74" s="87"/>
    </row>
    <row r="75" spans="2:10" x14ac:dyDescent="0.35">
      <c r="B75" s="172"/>
      <c r="C75" s="186"/>
      <c r="D75" s="85">
        <v>2027</v>
      </c>
      <c r="E75" s="111">
        <f>SUM(F75:J75)</f>
        <v>0</v>
      </c>
      <c r="F75" s="86"/>
      <c r="G75" s="86"/>
      <c r="H75" s="86"/>
      <c r="I75" s="86"/>
      <c r="J75" s="87"/>
    </row>
    <row r="76" spans="2:10" x14ac:dyDescent="0.35">
      <c r="B76" s="172"/>
      <c r="C76" s="186"/>
      <c r="D76" s="41">
        <v>2028</v>
      </c>
      <c r="E76" s="102">
        <f>SUM(F76:J76)</f>
        <v>0</v>
      </c>
      <c r="F76" s="48"/>
      <c r="G76" s="48"/>
      <c r="H76" s="48"/>
      <c r="I76" s="48"/>
      <c r="J76" s="67"/>
    </row>
    <row r="77" spans="2:10" x14ac:dyDescent="0.35">
      <c r="B77" s="173"/>
      <c r="C77" s="180"/>
      <c r="D77" s="31" t="s">
        <v>46</v>
      </c>
      <c r="E77" s="37">
        <f>SUM(E72:E76)</f>
        <v>348.7</v>
      </c>
      <c r="F77" s="37">
        <f t="shared" ref="F77:I77" si="49">SUM(F72:F76)</f>
        <v>0</v>
      </c>
      <c r="G77" s="37">
        <f t="shared" si="49"/>
        <v>0</v>
      </c>
      <c r="H77" s="37">
        <f t="shared" si="49"/>
        <v>0</v>
      </c>
      <c r="I77" s="37">
        <f t="shared" si="49"/>
        <v>348.7</v>
      </c>
      <c r="J77" s="66">
        <f>SUM(J72:J76)</f>
        <v>0</v>
      </c>
    </row>
    <row r="78" spans="2:10" x14ac:dyDescent="0.35">
      <c r="B78" s="171" t="s">
        <v>52</v>
      </c>
      <c r="C78" s="175" t="s">
        <v>53</v>
      </c>
      <c r="D78" s="38">
        <v>2022</v>
      </c>
      <c r="E78" s="49">
        <f>SUM(F78:J78)</f>
        <v>12493</v>
      </c>
      <c r="F78" s="46"/>
      <c r="G78" s="46"/>
      <c r="H78" s="46"/>
      <c r="I78" s="46">
        <v>12493</v>
      </c>
      <c r="J78" s="64"/>
    </row>
    <row r="79" spans="2:10" x14ac:dyDescent="0.35">
      <c r="B79" s="172"/>
      <c r="C79" s="175"/>
      <c r="D79" s="39">
        <v>2023</v>
      </c>
      <c r="E79" s="40">
        <f>SUM(F79:J79)</f>
        <v>13318.3</v>
      </c>
      <c r="F79" s="47"/>
      <c r="G79" s="47"/>
      <c r="H79" s="47"/>
      <c r="I79" s="47">
        <v>13318.3</v>
      </c>
      <c r="J79" s="65"/>
    </row>
    <row r="80" spans="2:10" x14ac:dyDescent="0.35">
      <c r="B80" s="172"/>
      <c r="C80" s="175"/>
      <c r="D80" s="85">
        <v>2024</v>
      </c>
      <c r="E80" s="40">
        <f>SUM(F80:J80)</f>
        <v>11767.3</v>
      </c>
      <c r="F80" s="86"/>
      <c r="G80" s="86"/>
      <c r="H80" s="86"/>
      <c r="I80" s="86">
        <v>11767.3</v>
      </c>
      <c r="J80" s="87"/>
    </row>
    <row r="81" spans="2:10" x14ac:dyDescent="0.35">
      <c r="B81" s="172"/>
      <c r="C81" s="175"/>
      <c r="D81" s="85">
        <v>2025</v>
      </c>
      <c r="E81" s="101">
        <f t="shared" ref="E81" si="50">SUM(F81:J81)</f>
        <v>13843.5</v>
      </c>
      <c r="F81" s="86"/>
      <c r="G81" s="86"/>
      <c r="H81" s="86"/>
      <c r="I81" s="86">
        <v>13843.5</v>
      </c>
      <c r="J81" s="87"/>
    </row>
    <row r="82" spans="2:10" x14ac:dyDescent="0.35">
      <c r="B82" s="172"/>
      <c r="C82" s="175"/>
      <c r="D82" s="85">
        <v>2026</v>
      </c>
      <c r="E82" s="111">
        <f>SUM(F82:J82)</f>
        <v>21689.5</v>
      </c>
      <c r="F82" s="86"/>
      <c r="G82" s="86"/>
      <c r="H82" s="86"/>
      <c r="I82" s="86">
        <v>21689.5</v>
      </c>
      <c r="J82" s="87"/>
    </row>
    <row r="83" spans="2:10" x14ac:dyDescent="0.35">
      <c r="B83" s="172"/>
      <c r="C83" s="175"/>
      <c r="D83" s="85">
        <v>2027</v>
      </c>
      <c r="E83" s="111">
        <f>SUM(F83:J83)</f>
        <v>19182.599999999999</v>
      </c>
      <c r="F83" s="86"/>
      <c r="G83" s="86"/>
      <c r="H83" s="86"/>
      <c r="I83" s="86">
        <v>19182.599999999999</v>
      </c>
      <c r="J83" s="87"/>
    </row>
    <row r="84" spans="2:10" x14ac:dyDescent="0.35">
      <c r="B84" s="172"/>
      <c r="C84" s="175"/>
      <c r="D84" s="41">
        <v>2028</v>
      </c>
      <c r="E84" s="102">
        <f>SUM(F84:J84)</f>
        <v>19182.599999999999</v>
      </c>
      <c r="F84" s="48"/>
      <c r="G84" s="48"/>
      <c r="H84" s="48"/>
      <c r="I84" s="48">
        <v>19182.599999999999</v>
      </c>
      <c r="J84" s="67"/>
    </row>
    <row r="85" spans="2:10" x14ac:dyDescent="0.35">
      <c r="B85" s="173"/>
      <c r="C85" s="175"/>
      <c r="D85" s="31" t="s">
        <v>46</v>
      </c>
      <c r="E85" s="37">
        <f>SUM(E78:E84)</f>
        <v>111476.80000000002</v>
      </c>
      <c r="F85" s="37">
        <f t="shared" ref="F85:I85" si="51">SUM(F78:F84)</f>
        <v>0</v>
      </c>
      <c r="G85" s="37">
        <f t="shared" si="51"/>
        <v>0</v>
      </c>
      <c r="H85" s="37">
        <f t="shared" si="51"/>
        <v>0</v>
      </c>
      <c r="I85" s="37">
        <f t="shared" si="51"/>
        <v>111476.80000000002</v>
      </c>
      <c r="J85" s="66">
        <f>SUM(J78:J84)</f>
        <v>0</v>
      </c>
    </row>
    <row r="86" spans="2:10" x14ac:dyDescent="0.35">
      <c r="B86" s="171" t="s">
        <v>54</v>
      </c>
      <c r="C86" s="175" t="s">
        <v>53</v>
      </c>
      <c r="D86" s="38">
        <v>2022</v>
      </c>
      <c r="E86" s="49">
        <f>SUM(F86:J86)</f>
        <v>843.9</v>
      </c>
      <c r="F86" s="42"/>
      <c r="G86" s="42"/>
      <c r="H86" s="42">
        <v>843.9</v>
      </c>
      <c r="I86" s="42"/>
      <c r="J86" s="61"/>
    </row>
    <row r="87" spans="2:10" x14ac:dyDescent="0.35">
      <c r="B87" s="172"/>
      <c r="C87" s="175"/>
      <c r="D87" s="39">
        <v>2023</v>
      </c>
      <c r="E87" s="40">
        <f>SUM(F87:J87)</f>
        <v>843.9</v>
      </c>
      <c r="F87" s="43"/>
      <c r="G87" s="43"/>
      <c r="H87" s="43">
        <v>843.9</v>
      </c>
      <c r="I87" s="43"/>
      <c r="J87" s="62"/>
    </row>
    <row r="88" spans="2:10" x14ac:dyDescent="0.35">
      <c r="B88" s="172"/>
      <c r="C88" s="175"/>
      <c r="D88" s="85">
        <v>2024</v>
      </c>
      <c r="E88" s="40">
        <f>SUM(F88:J88)</f>
        <v>843.9</v>
      </c>
      <c r="F88" s="88"/>
      <c r="G88" s="88"/>
      <c r="H88" s="86">
        <v>843.9</v>
      </c>
      <c r="I88" s="88"/>
      <c r="J88" s="89"/>
    </row>
    <row r="89" spans="2:10" x14ac:dyDescent="0.35">
      <c r="B89" s="172"/>
      <c r="C89" s="175"/>
      <c r="D89" s="85">
        <v>2025</v>
      </c>
      <c r="E89" s="101">
        <f t="shared" ref="E89" si="52">SUM(F89:J89)</f>
        <v>867.2</v>
      </c>
      <c r="F89" s="88"/>
      <c r="G89" s="88"/>
      <c r="H89" s="88">
        <v>867.2</v>
      </c>
      <c r="I89" s="88"/>
      <c r="J89" s="89"/>
    </row>
    <row r="90" spans="2:10" x14ac:dyDescent="0.35">
      <c r="B90" s="172"/>
      <c r="C90" s="175"/>
      <c r="D90" s="85">
        <v>2026</v>
      </c>
      <c r="E90" s="111">
        <f>SUM(F90:J90)</f>
        <v>0</v>
      </c>
      <c r="F90" s="88"/>
      <c r="G90" s="88"/>
      <c r="H90" s="88"/>
      <c r="I90" s="88"/>
      <c r="J90" s="89"/>
    </row>
    <row r="91" spans="2:10" x14ac:dyDescent="0.35">
      <c r="B91" s="172"/>
      <c r="C91" s="175"/>
      <c r="D91" s="85">
        <v>2027</v>
      </c>
      <c r="E91" s="111">
        <f>SUM(F91:J91)</f>
        <v>0</v>
      </c>
      <c r="F91" s="88"/>
      <c r="G91" s="88"/>
      <c r="H91" s="88"/>
      <c r="I91" s="88"/>
      <c r="J91" s="89"/>
    </row>
    <row r="92" spans="2:10" x14ac:dyDescent="0.35">
      <c r="B92" s="172"/>
      <c r="C92" s="175"/>
      <c r="D92" s="41">
        <v>2028</v>
      </c>
      <c r="E92" s="102">
        <f>SUM(F92:J92)</f>
        <v>0</v>
      </c>
      <c r="F92" s="44"/>
      <c r="G92" s="44"/>
      <c r="H92" s="44"/>
      <c r="I92" s="44"/>
      <c r="J92" s="63"/>
    </row>
    <row r="93" spans="2:10" x14ac:dyDescent="0.35">
      <c r="B93" s="173"/>
      <c r="C93" s="175"/>
      <c r="D93" s="31" t="s">
        <v>46</v>
      </c>
      <c r="E93" s="37">
        <f>SUM(E86:E92)</f>
        <v>3398.8999999999996</v>
      </c>
      <c r="F93" s="37">
        <f t="shared" ref="F93:I93" si="53">SUM(F86:F92)</f>
        <v>0</v>
      </c>
      <c r="G93" s="37">
        <f t="shared" si="53"/>
        <v>0</v>
      </c>
      <c r="H93" s="37">
        <f t="shared" si="53"/>
        <v>3398.8999999999996</v>
      </c>
      <c r="I93" s="37">
        <f t="shared" si="53"/>
        <v>0</v>
      </c>
      <c r="J93" s="66">
        <f>SUM(J86:J92)</f>
        <v>0</v>
      </c>
    </row>
    <row r="94" spans="2:10" x14ac:dyDescent="0.35">
      <c r="B94" s="171" t="s">
        <v>55</v>
      </c>
      <c r="C94" s="175" t="s">
        <v>53</v>
      </c>
      <c r="D94" s="38">
        <v>2022</v>
      </c>
      <c r="E94" s="49">
        <f>SUM(F94:J94)</f>
        <v>826.4</v>
      </c>
      <c r="F94" s="46"/>
      <c r="G94" s="46"/>
      <c r="H94" s="46"/>
      <c r="I94" s="46">
        <v>826.4</v>
      </c>
      <c r="J94" s="64"/>
    </row>
    <row r="95" spans="2:10" x14ac:dyDescent="0.35">
      <c r="B95" s="172"/>
      <c r="C95" s="175"/>
      <c r="D95" s="39">
        <v>2023</v>
      </c>
      <c r="E95" s="40">
        <f>SUM(F95:J95)</f>
        <v>632.5</v>
      </c>
      <c r="F95" s="47"/>
      <c r="G95" s="47"/>
      <c r="H95" s="47"/>
      <c r="I95" s="47">
        <v>632.5</v>
      </c>
      <c r="J95" s="65"/>
    </row>
    <row r="96" spans="2:10" x14ac:dyDescent="0.35">
      <c r="B96" s="172"/>
      <c r="C96" s="175"/>
      <c r="D96" s="85">
        <v>2024</v>
      </c>
      <c r="E96" s="40">
        <f>SUM(F96:J96)</f>
        <v>657.6</v>
      </c>
      <c r="F96" s="86"/>
      <c r="G96" s="86"/>
      <c r="H96" s="86"/>
      <c r="I96" s="86">
        <v>657.6</v>
      </c>
      <c r="J96" s="87"/>
    </row>
    <row r="97" spans="2:10" x14ac:dyDescent="0.35">
      <c r="B97" s="172"/>
      <c r="C97" s="175"/>
      <c r="D97" s="85">
        <v>2025</v>
      </c>
      <c r="E97" s="101">
        <f t="shared" ref="E97" si="54">SUM(F97:J97)</f>
        <v>83.8</v>
      </c>
      <c r="F97" s="86"/>
      <c r="G97" s="86"/>
      <c r="H97" s="86"/>
      <c r="I97" s="86">
        <v>83.8</v>
      </c>
      <c r="J97" s="87"/>
    </row>
    <row r="98" spans="2:10" x14ac:dyDescent="0.35">
      <c r="B98" s="172"/>
      <c r="C98" s="175"/>
      <c r="D98" s="85">
        <v>2026</v>
      </c>
      <c r="E98" s="111">
        <f>SUM(F98:J98)</f>
        <v>125.9</v>
      </c>
      <c r="F98" s="86"/>
      <c r="G98" s="86"/>
      <c r="H98" s="86"/>
      <c r="I98" s="86">
        <v>125.9</v>
      </c>
      <c r="J98" s="87"/>
    </row>
    <row r="99" spans="2:10" x14ac:dyDescent="0.35">
      <c r="B99" s="172"/>
      <c r="C99" s="175"/>
      <c r="D99" s="85">
        <v>2027</v>
      </c>
      <c r="E99" s="111">
        <f>SUM(F99:J99)</f>
        <v>69.2</v>
      </c>
      <c r="F99" s="86"/>
      <c r="G99" s="86"/>
      <c r="H99" s="86"/>
      <c r="I99" s="86">
        <v>69.2</v>
      </c>
      <c r="J99" s="87"/>
    </row>
    <row r="100" spans="2:10" x14ac:dyDescent="0.35">
      <c r="B100" s="172"/>
      <c r="C100" s="175"/>
      <c r="D100" s="41">
        <v>2028</v>
      </c>
      <c r="E100" s="102">
        <f>SUM(F100:J100)</f>
        <v>69.2</v>
      </c>
      <c r="F100" s="48"/>
      <c r="G100" s="48"/>
      <c r="H100" s="48"/>
      <c r="I100" s="48">
        <v>69.2</v>
      </c>
      <c r="J100" s="67"/>
    </row>
    <row r="101" spans="2:10" x14ac:dyDescent="0.35">
      <c r="B101" s="173"/>
      <c r="C101" s="175"/>
      <c r="D101" s="31" t="s">
        <v>46</v>
      </c>
      <c r="E101" s="37">
        <f>SUM(E94:E100)</f>
        <v>2464.6</v>
      </c>
      <c r="F101" s="37">
        <f t="shared" ref="F101:J101" si="55">SUM(F94:F100)</f>
        <v>0</v>
      </c>
      <c r="G101" s="37">
        <f t="shared" si="55"/>
        <v>0</v>
      </c>
      <c r="H101" s="37">
        <f t="shared" si="55"/>
        <v>0</v>
      </c>
      <c r="I101" s="37">
        <f t="shared" si="55"/>
        <v>2464.6</v>
      </c>
      <c r="J101" s="66">
        <f t="shared" si="55"/>
        <v>0</v>
      </c>
    </row>
    <row r="102" spans="2:10" x14ac:dyDescent="0.35">
      <c r="B102" s="172" t="s">
        <v>138</v>
      </c>
      <c r="C102" s="175" t="s">
        <v>53</v>
      </c>
      <c r="D102" s="39">
        <v>2023</v>
      </c>
      <c r="E102" s="40">
        <f>SUM(F102:J102)</f>
        <v>0</v>
      </c>
      <c r="F102" s="47"/>
      <c r="G102" s="47"/>
      <c r="H102" s="47"/>
      <c r="I102" s="47"/>
      <c r="J102" s="65"/>
    </row>
    <row r="103" spans="2:10" x14ac:dyDescent="0.35">
      <c r="B103" s="172"/>
      <c r="C103" s="175"/>
      <c r="D103" s="85">
        <v>2024</v>
      </c>
      <c r="E103" s="40">
        <f>SUM(F103:J103)</f>
        <v>0</v>
      </c>
      <c r="F103" s="86"/>
      <c r="G103" s="86"/>
      <c r="H103" s="86"/>
      <c r="I103" s="86"/>
      <c r="J103" s="87"/>
    </row>
    <row r="104" spans="2:10" x14ac:dyDescent="0.35">
      <c r="B104" s="172"/>
      <c r="C104" s="175"/>
      <c r="D104" s="85">
        <v>2025</v>
      </c>
      <c r="E104" s="101">
        <f t="shared" ref="E104" si="56">SUM(F104:J104)</f>
        <v>0</v>
      </c>
      <c r="F104" s="86"/>
      <c r="G104" s="86"/>
      <c r="H104" s="86"/>
      <c r="I104" s="86"/>
      <c r="J104" s="87"/>
    </row>
    <row r="105" spans="2:10" x14ac:dyDescent="0.35">
      <c r="B105" s="172"/>
      <c r="C105" s="175"/>
      <c r="D105" s="85">
        <v>2026</v>
      </c>
      <c r="E105" s="111">
        <f>SUM(F105:J105)</f>
        <v>0</v>
      </c>
      <c r="F105" s="86"/>
      <c r="G105" s="86"/>
      <c r="H105" s="86"/>
      <c r="I105" s="86"/>
      <c r="J105" s="87"/>
    </row>
    <row r="106" spans="2:10" x14ac:dyDescent="0.35">
      <c r="B106" s="172"/>
      <c r="C106" s="175"/>
      <c r="D106" s="41">
        <v>2027</v>
      </c>
      <c r="E106" s="102">
        <f>SUM(F106:J106)</f>
        <v>0</v>
      </c>
      <c r="F106" s="48"/>
      <c r="G106" s="48"/>
      <c r="H106" s="48"/>
      <c r="I106" s="48"/>
      <c r="J106" s="67"/>
    </row>
    <row r="107" spans="2:10" x14ac:dyDescent="0.35">
      <c r="B107" s="173"/>
      <c r="C107" s="175"/>
      <c r="D107" s="31" t="s">
        <v>46</v>
      </c>
      <c r="E107" s="37">
        <f>SUM(E102:E106)</f>
        <v>0</v>
      </c>
      <c r="F107" s="37">
        <f t="shared" ref="F107:I107" si="57">SUM(F102:F106)</f>
        <v>0</v>
      </c>
      <c r="G107" s="37">
        <f t="shared" si="57"/>
        <v>0</v>
      </c>
      <c r="H107" s="37">
        <f t="shared" si="57"/>
        <v>0</v>
      </c>
      <c r="I107" s="37">
        <f t="shared" si="57"/>
        <v>0</v>
      </c>
      <c r="J107" s="66">
        <f>SUM(J102:J106)</f>
        <v>0</v>
      </c>
    </row>
    <row r="108" spans="2:10" ht="19.2" customHeight="1" x14ac:dyDescent="0.35">
      <c r="B108" s="171" t="s">
        <v>56</v>
      </c>
      <c r="C108" s="175" t="s">
        <v>53</v>
      </c>
      <c r="D108" s="38">
        <v>2022</v>
      </c>
      <c r="E108" s="49">
        <f>SUM(F108:J108)</f>
        <v>10862.4</v>
      </c>
      <c r="F108" s="46"/>
      <c r="G108" s="46">
        <v>5431.2</v>
      </c>
      <c r="H108" s="46"/>
      <c r="I108" s="46">
        <v>5431.2</v>
      </c>
      <c r="J108" s="64"/>
    </row>
    <row r="109" spans="2:10" ht="18" customHeight="1" x14ac:dyDescent="0.35">
      <c r="B109" s="172"/>
      <c r="C109" s="175"/>
      <c r="D109" s="39">
        <v>2023</v>
      </c>
      <c r="E109" s="40">
        <f>SUM(F109:J109)</f>
        <v>12120.4</v>
      </c>
      <c r="F109" s="47"/>
      <c r="G109" s="47">
        <v>6060.2</v>
      </c>
      <c r="H109" s="47"/>
      <c r="I109" s="47">
        <v>6060.2</v>
      </c>
      <c r="J109" s="65"/>
    </row>
    <row r="110" spans="2:10" ht="18" customHeight="1" x14ac:dyDescent="0.35">
      <c r="B110" s="172"/>
      <c r="C110" s="175"/>
      <c r="D110" s="85">
        <v>2024</v>
      </c>
      <c r="E110" s="40">
        <f>SUM(F110:J110)</f>
        <v>17161.8</v>
      </c>
      <c r="F110" s="86"/>
      <c r="G110" s="86">
        <v>8580.9</v>
      </c>
      <c r="H110" s="86"/>
      <c r="I110" s="86">
        <v>8580.9</v>
      </c>
      <c r="J110" s="87"/>
    </row>
    <row r="111" spans="2:10" ht="20.399999999999999" customHeight="1" x14ac:dyDescent="0.35">
      <c r="B111" s="172"/>
      <c r="C111" s="175"/>
      <c r="D111" s="85">
        <v>2025</v>
      </c>
      <c r="E111" s="101">
        <f t="shared" ref="E111" si="58">SUM(F111:J111)</f>
        <v>20511.2</v>
      </c>
      <c r="F111" s="86"/>
      <c r="G111" s="86">
        <v>10255.6</v>
      </c>
      <c r="H111" s="86"/>
      <c r="I111" s="86">
        <v>10255.6</v>
      </c>
      <c r="J111" s="87"/>
    </row>
    <row r="112" spans="2:10" ht="19.2" customHeight="1" x14ac:dyDescent="0.35">
      <c r="B112" s="172"/>
      <c r="C112" s="175"/>
      <c r="D112" s="85">
        <v>2026</v>
      </c>
      <c r="E112" s="111">
        <f>SUM(F112:J112)</f>
        <v>10794.5</v>
      </c>
      <c r="F112" s="86"/>
      <c r="G112" s="86">
        <v>10794.5</v>
      </c>
      <c r="H112" s="86"/>
      <c r="I112" s="86"/>
      <c r="J112" s="87"/>
    </row>
    <row r="113" spans="2:10" ht="19.2" customHeight="1" x14ac:dyDescent="0.35">
      <c r="B113" s="172"/>
      <c r="C113" s="175"/>
      <c r="D113" s="85">
        <v>2027</v>
      </c>
      <c r="E113" s="111">
        <f>SUM(F113:J113)</f>
        <v>10794.5</v>
      </c>
      <c r="F113" s="86"/>
      <c r="G113" s="86">
        <v>10794.5</v>
      </c>
      <c r="H113" s="86"/>
      <c r="I113" s="86"/>
      <c r="J113" s="87"/>
    </row>
    <row r="114" spans="2:10" ht="19.2" customHeight="1" x14ac:dyDescent="0.35">
      <c r="B114" s="172"/>
      <c r="C114" s="175"/>
      <c r="D114" s="41">
        <v>2028</v>
      </c>
      <c r="E114" s="102">
        <f>SUM(F114:J114)</f>
        <v>10794.5</v>
      </c>
      <c r="F114" s="48"/>
      <c r="G114" s="48">
        <v>10794.5</v>
      </c>
      <c r="H114" s="48"/>
      <c r="I114" s="48"/>
      <c r="J114" s="67"/>
    </row>
    <row r="115" spans="2:10" ht="19.95" customHeight="1" x14ac:dyDescent="0.35">
      <c r="B115" s="173"/>
      <c r="C115" s="175"/>
      <c r="D115" s="31" t="s">
        <v>46</v>
      </c>
      <c r="E115" s="37">
        <f>SUM(E108:E114)</f>
        <v>93039.3</v>
      </c>
      <c r="F115" s="37">
        <f t="shared" ref="F115:I115" si="59">SUM(F108:F114)</f>
        <v>0</v>
      </c>
      <c r="G115" s="37">
        <f t="shared" si="59"/>
        <v>62711.4</v>
      </c>
      <c r="H115" s="37">
        <f>SUM(H108:H114)</f>
        <v>0</v>
      </c>
      <c r="I115" s="37">
        <f t="shared" si="59"/>
        <v>30327.9</v>
      </c>
      <c r="J115" s="66">
        <f>SUM(J108:J114)</f>
        <v>0</v>
      </c>
    </row>
    <row r="116" spans="2:10" x14ac:dyDescent="0.35">
      <c r="B116" s="171" t="s">
        <v>57</v>
      </c>
      <c r="C116" s="175" t="s">
        <v>53</v>
      </c>
      <c r="D116" s="38">
        <v>2022</v>
      </c>
      <c r="E116" s="49">
        <f>SUM(F116:J116)</f>
        <v>78.7</v>
      </c>
      <c r="F116" s="46"/>
      <c r="G116" s="46">
        <v>73.2</v>
      </c>
      <c r="H116" s="46"/>
      <c r="I116" s="46">
        <v>5.5</v>
      </c>
      <c r="J116" s="64"/>
    </row>
    <row r="117" spans="2:10" x14ac:dyDescent="0.35">
      <c r="B117" s="172"/>
      <c r="C117" s="175"/>
      <c r="D117" s="39">
        <v>2023</v>
      </c>
      <c r="E117" s="40">
        <f>SUM(F117:J117)</f>
        <v>0</v>
      </c>
      <c r="F117" s="47"/>
      <c r="G117" s="47"/>
      <c r="H117" s="47"/>
      <c r="I117" s="47"/>
      <c r="J117" s="65"/>
    </row>
    <row r="118" spans="2:10" x14ac:dyDescent="0.35">
      <c r="B118" s="172"/>
      <c r="C118" s="175"/>
      <c r="D118" s="85">
        <v>2024</v>
      </c>
      <c r="E118" s="40">
        <f>SUM(F118:J118)</f>
        <v>0</v>
      </c>
      <c r="F118" s="86"/>
      <c r="G118" s="86"/>
      <c r="H118" s="86"/>
      <c r="I118" s="86"/>
      <c r="J118" s="87"/>
    </row>
    <row r="119" spans="2:10" x14ac:dyDescent="0.35">
      <c r="B119" s="172"/>
      <c r="C119" s="175"/>
      <c r="D119" s="85">
        <v>2025</v>
      </c>
      <c r="E119" s="101">
        <f t="shared" ref="E119" si="60">SUM(F119:J119)</f>
        <v>0</v>
      </c>
      <c r="F119" s="86"/>
      <c r="G119" s="86"/>
      <c r="H119" s="86"/>
      <c r="I119" s="86"/>
      <c r="J119" s="87"/>
    </row>
    <row r="120" spans="2:10" x14ac:dyDescent="0.35">
      <c r="B120" s="172"/>
      <c r="C120" s="175"/>
      <c r="D120" s="85">
        <v>2026</v>
      </c>
      <c r="E120" s="111">
        <f>SUM(F120:J120)</f>
        <v>0</v>
      </c>
      <c r="F120" s="86"/>
      <c r="G120" s="86"/>
      <c r="H120" s="86"/>
      <c r="I120" s="86"/>
      <c r="J120" s="87"/>
    </row>
    <row r="121" spans="2:10" x14ac:dyDescent="0.35">
      <c r="B121" s="172"/>
      <c r="C121" s="175"/>
      <c r="D121" s="85">
        <v>2027</v>
      </c>
      <c r="E121" s="111">
        <f>SUM(F121:J121)</f>
        <v>0</v>
      </c>
      <c r="F121" s="86"/>
      <c r="G121" s="86"/>
      <c r="H121" s="86"/>
      <c r="I121" s="86"/>
      <c r="J121" s="87"/>
    </row>
    <row r="122" spans="2:10" x14ac:dyDescent="0.35">
      <c r="B122" s="172"/>
      <c r="C122" s="175"/>
      <c r="D122" s="41">
        <v>2028</v>
      </c>
      <c r="E122" s="102">
        <f>SUM(F122:J122)</f>
        <v>0</v>
      </c>
      <c r="F122" s="48"/>
      <c r="G122" s="48"/>
      <c r="H122" s="48"/>
      <c r="I122" s="48"/>
      <c r="J122" s="67"/>
    </row>
    <row r="123" spans="2:10" x14ac:dyDescent="0.35">
      <c r="B123" s="173"/>
      <c r="C123" s="175"/>
      <c r="D123" s="31" t="s">
        <v>46</v>
      </c>
      <c r="E123" s="37">
        <f>SUM(E116:E122)</f>
        <v>78.7</v>
      </c>
      <c r="F123" s="37">
        <f t="shared" ref="F123:I123" si="61">SUM(F116:F122)</f>
        <v>0</v>
      </c>
      <c r="G123" s="37">
        <f t="shared" si="61"/>
        <v>73.2</v>
      </c>
      <c r="H123" s="37">
        <f t="shared" si="61"/>
        <v>0</v>
      </c>
      <c r="I123" s="37">
        <f t="shared" si="61"/>
        <v>5.5</v>
      </c>
      <c r="J123" s="66">
        <f>SUM(J116:J122)</f>
        <v>0</v>
      </c>
    </row>
    <row r="124" spans="2:10" x14ac:dyDescent="0.35">
      <c r="B124" s="171" t="s">
        <v>143</v>
      </c>
      <c r="C124" s="175" t="s">
        <v>53</v>
      </c>
      <c r="D124" s="38">
        <v>2022</v>
      </c>
      <c r="E124" s="49">
        <f>SUM(F124:J124)</f>
        <v>376.9</v>
      </c>
      <c r="F124" s="46"/>
      <c r="G124" s="46">
        <v>350.5</v>
      </c>
      <c r="H124" s="46"/>
      <c r="I124" s="46">
        <v>26.4</v>
      </c>
      <c r="J124" s="64"/>
    </row>
    <row r="125" spans="2:10" x14ac:dyDescent="0.35">
      <c r="B125" s="172"/>
      <c r="C125" s="175"/>
      <c r="D125" s="39">
        <v>2023</v>
      </c>
      <c r="E125" s="40">
        <f>SUM(F125:J125)</f>
        <v>700.9</v>
      </c>
      <c r="F125" s="47"/>
      <c r="G125" s="47">
        <v>651.79999999999995</v>
      </c>
      <c r="H125" s="47"/>
      <c r="I125" s="47">
        <v>49.1</v>
      </c>
      <c r="J125" s="65"/>
    </row>
    <row r="126" spans="2:10" x14ac:dyDescent="0.35">
      <c r="B126" s="172"/>
      <c r="C126" s="175"/>
      <c r="D126" s="85">
        <v>2024</v>
      </c>
      <c r="E126" s="40">
        <f>SUM(F126:J126)</f>
        <v>677.1</v>
      </c>
      <c r="F126" s="86"/>
      <c r="G126" s="86">
        <v>629.70000000000005</v>
      </c>
      <c r="H126" s="86"/>
      <c r="I126" s="86">
        <v>47.4</v>
      </c>
      <c r="J126" s="87"/>
    </row>
    <row r="127" spans="2:10" x14ac:dyDescent="0.35">
      <c r="B127" s="172"/>
      <c r="C127" s="175"/>
      <c r="D127" s="85">
        <v>2025</v>
      </c>
      <c r="E127" s="101">
        <f t="shared" ref="E127" si="62">SUM(F127:J127)</f>
        <v>723.90000000000009</v>
      </c>
      <c r="F127" s="86"/>
      <c r="G127" s="86">
        <v>673.2</v>
      </c>
      <c r="H127" s="86"/>
      <c r="I127" s="86">
        <v>50.7</v>
      </c>
      <c r="J127" s="87"/>
    </row>
    <row r="128" spans="2:10" x14ac:dyDescent="0.35">
      <c r="B128" s="172"/>
      <c r="C128" s="175"/>
      <c r="D128" s="85">
        <v>2026</v>
      </c>
      <c r="E128" s="111">
        <f>SUM(F128:J128)</f>
        <v>66.599999999999994</v>
      </c>
      <c r="F128" s="86"/>
      <c r="G128" s="86"/>
      <c r="H128" s="86"/>
      <c r="I128" s="86">
        <v>66.599999999999994</v>
      </c>
      <c r="J128" s="87"/>
    </row>
    <row r="129" spans="2:10" x14ac:dyDescent="0.35">
      <c r="B129" s="172"/>
      <c r="C129" s="175"/>
      <c r="D129" s="85">
        <v>2027</v>
      </c>
      <c r="E129" s="111">
        <f>SUM(F129:J129)</f>
        <v>58.5</v>
      </c>
      <c r="F129" s="86"/>
      <c r="G129" s="86"/>
      <c r="H129" s="86"/>
      <c r="I129" s="86">
        <v>58.5</v>
      </c>
      <c r="J129" s="87"/>
    </row>
    <row r="130" spans="2:10" x14ac:dyDescent="0.35">
      <c r="B130" s="172"/>
      <c r="C130" s="175"/>
      <c r="D130" s="41">
        <v>2028</v>
      </c>
      <c r="E130" s="102">
        <f>SUM(F130:J130)</f>
        <v>0</v>
      </c>
      <c r="F130" s="48"/>
      <c r="G130" s="48"/>
      <c r="H130" s="48"/>
      <c r="I130" s="48"/>
      <c r="J130" s="67"/>
    </row>
    <row r="131" spans="2:10" x14ac:dyDescent="0.35">
      <c r="B131" s="173"/>
      <c r="C131" s="175"/>
      <c r="D131" s="31" t="s">
        <v>46</v>
      </c>
      <c r="E131" s="37">
        <f>SUM(E124:E130)</f>
        <v>2603.9</v>
      </c>
      <c r="F131" s="37">
        <f t="shared" ref="F131:I131" si="63">SUM(F124:F130)</f>
        <v>0</v>
      </c>
      <c r="G131" s="37">
        <f t="shared" si="63"/>
        <v>2305.1999999999998</v>
      </c>
      <c r="H131" s="37">
        <f t="shared" si="63"/>
        <v>0</v>
      </c>
      <c r="I131" s="37">
        <f t="shared" si="63"/>
        <v>298.70000000000005</v>
      </c>
      <c r="J131" s="66">
        <f>SUM(J124:J130)</f>
        <v>0</v>
      </c>
    </row>
    <row r="132" spans="2:10" x14ac:dyDescent="0.35">
      <c r="B132" s="171" t="s">
        <v>137</v>
      </c>
      <c r="C132" s="175" t="s">
        <v>53</v>
      </c>
      <c r="D132" s="38">
        <v>2025</v>
      </c>
      <c r="E132" s="103">
        <f>SUM(F132:J132)</f>
        <v>11850.2</v>
      </c>
      <c r="F132" s="46"/>
      <c r="G132" s="46"/>
      <c r="H132" s="46">
        <v>11850.2</v>
      </c>
      <c r="I132" s="46"/>
      <c r="J132" s="64"/>
    </row>
    <row r="133" spans="2:10" x14ac:dyDescent="0.35">
      <c r="B133" s="172"/>
      <c r="C133" s="175"/>
      <c r="D133" s="39">
        <v>2026</v>
      </c>
      <c r="E133" s="40">
        <f t="shared" ref="E133:E134" si="64">SUM(F133:J133)</f>
        <v>0</v>
      </c>
      <c r="F133" s="47"/>
      <c r="G133" s="47"/>
      <c r="H133" s="47"/>
      <c r="I133" s="47"/>
      <c r="J133" s="65"/>
    </row>
    <row r="134" spans="2:10" x14ac:dyDescent="0.35">
      <c r="B134" s="172"/>
      <c r="C134" s="175"/>
      <c r="D134" s="85">
        <v>2027</v>
      </c>
      <c r="E134" s="111">
        <f t="shared" si="64"/>
        <v>0</v>
      </c>
      <c r="F134" s="86"/>
      <c r="G134" s="86"/>
      <c r="H134" s="86"/>
      <c r="I134" s="86"/>
      <c r="J134" s="87"/>
    </row>
    <row r="135" spans="2:10" x14ac:dyDescent="0.35">
      <c r="B135" s="172"/>
      <c r="C135" s="175"/>
      <c r="D135" s="41">
        <v>2028</v>
      </c>
      <c r="E135" s="111">
        <f>SUM(F135:J135)</f>
        <v>0</v>
      </c>
      <c r="F135" s="48"/>
      <c r="G135" s="48"/>
      <c r="H135" s="48"/>
      <c r="I135" s="48"/>
      <c r="J135" s="67"/>
    </row>
    <row r="136" spans="2:10" x14ac:dyDescent="0.35">
      <c r="B136" s="173"/>
      <c r="C136" s="175"/>
      <c r="D136" s="31" t="s">
        <v>46</v>
      </c>
      <c r="E136" s="37">
        <f>SUM(E132:E135)</f>
        <v>11850.2</v>
      </c>
      <c r="F136" s="37">
        <f t="shared" ref="F136:I136" si="65">SUM(F132:F135)</f>
        <v>0</v>
      </c>
      <c r="G136" s="37">
        <f t="shared" si="65"/>
        <v>0</v>
      </c>
      <c r="H136" s="37">
        <f t="shared" si="65"/>
        <v>11850.2</v>
      </c>
      <c r="I136" s="37">
        <f t="shared" si="65"/>
        <v>0</v>
      </c>
      <c r="J136" s="66">
        <f>SUM(J132:J135)</f>
        <v>0</v>
      </c>
    </row>
    <row r="137" spans="2:10" x14ac:dyDescent="0.35">
      <c r="B137" s="171" t="s">
        <v>148</v>
      </c>
      <c r="C137" s="175" t="s">
        <v>53</v>
      </c>
      <c r="D137" s="38">
        <v>2025</v>
      </c>
      <c r="E137" s="103">
        <f>SUM(F137:J137)</f>
        <v>10162.4</v>
      </c>
      <c r="F137" s="46"/>
      <c r="G137" s="46"/>
      <c r="H137" s="46"/>
      <c r="I137" s="46">
        <v>10162.4</v>
      </c>
      <c r="J137" s="64"/>
    </row>
    <row r="138" spans="2:10" x14ac:dyDescent="0.35">
      <c r="B138" s="172"/>
      <c r="C138" s="175"/>
      <c r="D138" s="39">
        <v>2026</v>
      </c>
      <c r="E138" s="40">
        <f t="shared" ref="E138:E139" si="66">SUM(F138:J138)</f>
        <v>0</v>
      </c>
      <c r="F138" s="47"/>
      <c r="G138" s="47"/>
      <c r="H138" s="47"/>
      <c r="I138" s="47"/>
      <c r="J138" s="65"/>
    </row>
    <row r="139" spans="2:10" x14ac:dyDescent="0.35">
      <c r="B139" s="172"/>
      <c r="C139" s="175"/>
      <c r="D139" s="85">
        <v>2027</v>
      </c>
      <c r="E139" s="111">
        <f t="shared" si="66"/>
        <v>0</v>
      </c>
      <c r="F139" s="86"/>
      <c r="G139" s="86"/>
      <c r="H139" s="86"/>
      <c r="I139" s="86"/>
      <c r="J139" s="87"/>
    </row>
    <row r="140" spans="2:10" x14ac:dyDescent="0.35">
      <c r="B140" s="172"/>
      <c r="C140" s="175"/>
      <c r="D140" s="41">
        <v>2028</v>
      </c>
      <c r="E140" s="102">
        <f>SUM(F140:J140)</f>
        <v>0</v>
      </c>
      <c r="F140" s="48"/>
      <c r="G140" s="48"/>
      <c r="H140" s="48"/>
      <c r="I140" s="48"/>
      <c r="J140" s="67"/>
    </row>
    <row r="141" spans="2:10" x14ac:dyDescent="0.35">
      <c r="B141" s="173"/>
      <c r="C141" s="175"/>
      <c r="D141" s="31" t="s">
        <v>46</v>
      </c>
      <c r="E141" s="37">
        <f>SUM(E137:E140)</f>
        <v>10162.4</v>
      </c>
      <c r="F141" s="37">
        <f t="shared" ref="F141:I141" si="67">SUM(F137:F140)</f>
        <v>0</v>
      </c>
      <c r="G141" s="37">
        <f t="shared" si="67"/>
        <v>0</v>
      </c>
      <c r="H141" s="37">
        <f t="shared" si="67"/>
        <v>0</v>
      </c>
      <c r="I141" s="37">
        <f t="shared" si="67"/>
        <v>10162.4</v>
      </c>
      <c r="J141" s="66">
        <f>SUM(J137:J140)</f>
        <v>0</v>
      </c>
    </row>
    <row r="142" spans="2:10" x14ac:dyDescent="0.35">
      <c r="B142" s="168" t="s">
        <v>58</v>
      </c>
      <c r="C142" s="169"/>
      <c r="D142" s="169"/>
      <c r="E142" s="169"/>
      <c r="F142" s="169"/>
      <c r="G142" s="169"/>
      <c r="H142" s="169"/>
      <c r="I142" s="169"/>
      <c r="J142" s="170"/>
    </row>
    <row r="143" spans="2:10" x14ac:dyDescent="0.35">
      <c r="B143" s="178" t="s">
        <v>46</v>
      </c>
      <c r="C143" s="175" t="s">
        <v>64</v>
      </c>
      <c r="D143" s="38">
        <v>2022</v>
      </c>
      <c r="E143" s="49">
        <f t="shared" ref="E143:E149" si="68">SUM(F143:J143)</f>
        <v>44963.4</v>
      </c>
      <c r="F143" s="46">
        <f>F151+F159+F173+F184+F192+F200+F208+F216+F224</f>
        <v>0</v>
      </c>
      <c r="G143" s="46">
        <f t="shared" ref="G143:J143" si="69">G151+G159+G173+G184+G192+G200+G208+G216+G224</f>
        <v>5954.2999999999993</v>
      </c>
      <c r="H143" s="46">
        <f t="shared" si="69"/>
        <v>173.2</v>
      </c>
      <c r="I143" s="46">
        <f t="shared" si="69"/>
        <v>38835.9</v>
      </c>
      <c r="J143" s="64">
        <f t="shared" si="69"/>
        <v>0</v>
      </c>
    </row>
    <row r="144" spans="2:10" x14ac:dyDescent="0.35">
      <c r="B144" s="178"/>
      <c r="C144" s="175"/>
      <c r="D144" s="39">
        <v>2023</v>
      </c>
      <c r="E144" s="40">
        <f t="shared" si="68"/>
        <v>40258.200000000004</v>
      </c>
      <c r="F144" s="47">
        <f>F152+F160+F174+F177+F185+F193+F201+F209+F217+F225</f>
        <v>0</v>
      </c>
      <c r="G144" s="47">
        <f t="shared" ref="G144:J144" si="70">G152+G160+G174+G177+G185+G193+G201+G209+G217+G225</f>
        <v>6654.3</v>
      </c>
      <c r="H144" s="47">
        <f t="shared" si="70"/>
        <v>261</v>
      </c>
      <c r="I144" s="47">
        <f>I152+I160+I174+I177+I185+I193+I201+I209+I217+I225</f>
        <v>33342.9</v>
      </c>
      <c r="J144" s="65">
        <f t="shared" si="70"/>
        <v>0</v>
      </c>
    </row>
    <row r="145" spans="2:10" x14ac:dyDescent="0.35">
      <c r="B145" s="178"/>
      <c r="C145" s="175"/>
      <c r="D145" s="85">
        <v>2024</v>
      </c>
      <c r="E145" s="40">
        <f t="shared" si="68"/>
        <v>54280.4</v>
      </c>
      <c r="F145" s="47">
        <f>F153+F161+F167+F175+F178+F186+F194+F202+F210+F218+F226</f>
        <v>0</v>
      </c>
      <c r="G145" s="47">
        <f t="shared" ref="G145:J145" si="71">G153+G161+G167+G175+G178+G186+G194+G202+G210+G218+G226</f>
        <v>7699.8</v>
      </c>
      <c r="H145" s="47">
        <f t="shared" si="71"/>
        <v>14446.7</v>
      </c>
      <c r="I145" s="47">
        <f>I153+I161+I167+I175+I178+I186+I194+I202+I210+I218+I226</f>
        <v>32133.9</v>
      </c>
      <c r="J145" s="65">
        <f t="shared" si="71"/>
        <v>0</v>
      </c>
    </row>
    <row r="146" spans="2:10" x14ac:dyDescent="0.35">
      <c r="B146" s="178"/>
      <c r="C146" s="175"/>
      <c r="D146" s="85">
        <v>2025</v>
      </c>
      <c r="E146" s="101">
        <f t="shared" si="68"/>
        <v>55748.9</v>
      </c>
      <c r="F146" s="86">
        <f>F154+F162+F168+F179+F187+F195+F203+F211+F219+F227</f>
        <v>0</v>
      </c>
      <c r="G146" s="86">
        <f>G154+G162+G168+G179+G187+G195+G203+G211+G219+G227</f>
        <v>10449.1</v>
      </c>
      <c r="H146" s="86">
        <f t="shared" ref="H146:J146" si="72">H154+H162+H168+H179+H187+H195+H203+H211+H219+H227</f>
        <v>10636.3</v>
      </c>
      <c r="I146" s="86">
        <f t="shared" si="72"/>
        <v>34663.5</v>
      </c>
      <c r="J146" s="87">
        <f t="shared" si="72"/>
        <v>0</v>
      </c>
    </row>
    <row r="147" spans="2:10" x14ac:dyDescent="0.35">
      <c r="B147" s="178"/>
      <c r="C147" s="175"/>
      <c r="D147" s="85">
        <v>2026</v>
      </c>
      <c r="E147" s="111">
        <f t="shared" si="68"/>
        <v>39610.100000000006</v>
      </c>
      <c r="F147" s="86">
        <f>F155+F163+F169+F180+F188+F196+F204+F212+F220+F228</f>
        <v>0</v>
      </c>
      <c r="G147" s="86">
        <f t="shared" ref="G147:J147" si="73">G155+G163+G169+G180+G188+G196+G204+G212+G220+G228</f>
        <v>11207.2</v>
      </c>
      <c r="H147" s="86">
        <f t="shared" si="73"/>
        <v>0</v>
      </c>
      <c r="I147" s="86">
        <f t="shared" si="73"/>
        <v>28402.9</v>
      </c>
      <c r="J147" s="87">
        <f t="shared" si="73"/>
        <v>0</v>
      </c>
    </row>
    <row r="148" spans="2:10" x14ac:dyDescent="0.35">
      <c r="B148" s="178"/>
      <c r="C148" s="175"/>
      <c r="D148" s="85">
        <v>2027</v>
      </c>
      <c r="E148" s="111">
        <f t="shared" si="68"/>
        <v>37897.199999999997</v>
      </c>
      <c r="F148" s="86">
        <f>F156+F164+F170+F181+F189+F197+F205+F213+F221+F229</f>
        <v>0</v>
      </c>
      <c r="G148" s="86">
        <f t="shared" ref="G148:I149" si="74">G156+G164+G170+G181+G189+G197+G205+G213+G221+G229</f>
        <v>10998.2</v>
      </c>
      <c r="H148" s="86">
        <f t="shared" si="74"/>
        <v>0</v>
      </c>
      <c r="I148" s="86">
        <f t="shared" si="74"/>
        <v>26899</v>
      </c>
      <c r="J148" s="87">
        <f>J156+J164+J170+J181+J189+J197+J205+J213+J221+J229</f>
        <v>0</v>
      </c>
    </row>
    <row r="149" spans="2:10" x14ac:dyDescent="0.35">
      <c r="B149" s="178"/>
      <c r="C149" s="175"/>
      <c r="D149" s="41">
        <v>2028</v>
      </c>
      <c r="E149" s="102">
        <f t="shared" si="68"/>
        <v>37897.199999999997</v>
      </c>
      <c r="F149" s="86">
        <f>F157+F165+F171+F182+F190+F198+F206+F214+F222+F230</f>
        <v>0</v>
      </c>
      <c r="G149" s="86">
        <f t="shared" si="74"/>
        <v>10998.2</v>
      </c>
      <c r="H149" s="86">
        <f t="shared" si="74"/>
        <v>0</v>
      </c>
      <c r="I149" s="86">
        <f t="shared" si="74"/>
        <v>26899</v>
      </c>
      <c r="J149" s="87">
        <f>J157+J165+J171+J182+J190+J198+J206+J214+J222+J230</f>
        <v>0</v>
      </c>
    </row>
    <row r="150" spans="2:10" x14ac:dyDescent="0.35">
      <c r="B150" s="178"/>
      <c r="C150" s="175"/>
      <c r="D150" s="31" t="s">
        <v>46</v>
      </c>
      <c r="E150" s="37">
        <f>SUM(E143:E149)</f>
        <v>310655.40000000002</v>
      </c>
      <c r="F150" s="37">
        <f t="shared" ref="F150:I150" si="75">SUM(F143:F149)</f>
        <v>0</v>
      </c>
      <c r="G150" s="37">
        <f t="shared" si="75"/>
        <v>63961.099999999991</v>
      </c>
      <c r="H150" s="37">
        <f t="shared" si="75"/>
        <v>25517.200000000001</v>
      </c>
      <c r="I150" s="37">
        <f t="shared" si="75"/>
        <v>221177.1</v>
      </c>
      <c r="J150" s="66">
        <f>SUM(J143:J149)</f>
        <v>0</v>
      </c>
    </row>
    <row r="151" spans="2:10" x14ac:dyDescent="0.35">
      <c r="B151" s="171" t="s">
        <v>59</v>
      </c>
      <c r="C151" s="175" t="s">
        <v>60</v>
      </c>
      <c r="D151" s="38">
        <v>2022</v>
      </c>
      <c r="E151" s="49">
        <f>SUM(F151:J151)</f>
        <v>1029.2</v>
      </c>
      <c r="F151" s="46"/>
      <c r="G151" s="46"/>
      <c r="H151" s="46"/>
      <c r="I151" s="46">
        <v>1029.2</v>
      </c>
      <c r="J151" s="64"/>
    </row>
    <row r="152" spans="2:10" x14ac:dyDescent="0.35">
      <c r="B152" s="172"/>
      <c r="C152" s="175"/>
      <c r="D152" s="39">
        <v>2023</v>
      </c>
      <c r="E152" s="40">
        <f>SUM(F152:J152)</f>
        <v>392</v>
      </c>
      <c r="F152" s="47"/>
      <c r="G152" s="47"/>
      <c r="H152" s="47"/>
      <c r="I152" s="47">
        <v>392</v>
      </c>
      <c r="J152" s="65"/>
    </row>
    <row r="153" spans="2:10" x14ac:dyDescent="0.35">
      <c r="B153" s="172"/>
      <c r="C153" s="175"/>
      <c r="D153" s="39">
        <v>2024</v>
      </c>
      <c r="E153" s="40">
        <f>SUM(F153:J153)</f>
        <v>392</v>
      </c>
      <c r="F153" s="86"/>
      <c r="G153" s="86"/>
      <c r="H153" s="86"/>
      <c r="I153" s="86">
        <v>392</v>
      </c>
      <c r="J153" s="87"/>
    </row>
    <row r="154" spans="2:10" x14ac:dyDescent="0.35">
      <c r="B154" s="172"/>
      <c r="C154" s="175"/>
      <c r="D154" s="85">
        <v>2025</v>
      </c>
      <c r="E154" s="101">
        <f t="shared" ref="E154" si="76">SUM(F154:J154)</f>
        <v>392</v>
      </c>
      <c r="F154" s="86"/>
      <c r="G154" s="86"/>
      <c r="H154" s="86"/>
      <c r="I154" s="86">
        <v>392</v>
      </c>
      <c r="J154" s="87"/>
    </row>
    <row r="155" spans="2:10" x14ac:dyDescent="0.35">
      <c r="B155" s="172"/>
      <c r="C155" s="175"/>
      <c r="D155" s="85">
        <v>2026</v>
      </c>
      <c r="E155" s="111">
        <f>SUM(F155:J155)</f>
        <v>392</v>
      </c>
      <c r="F155" s="86"/>
      <c r="G155" s="86"/>
      <c r="H155" s="86"/>
      <c r="I155" s="86">
        <v>392</v>
      </c>
      <c r="J155" s="87"/>
    </row>
    <row r="156" spans="2:10" x14ac:dyDescent="0.35">
      <c r="B156" s="172"/>
      <c r="C156" s="175"/>
      <c r="D156" s="85">
        <v>2027</v>
      </c>
      <c r="E156" s="111">
        <f>SUM(F156:J156)</f>
        <v>392</v>
      </c>
      <c r="F156" s="86"/>
      <c r="G156" s="86"/>
      <c r="H156" s="86"/>
      <c r="I156" s="86">
        <v>392</v>
      </c>
      <c r="J156" s="87"/>
    </row>
    <row r="157" spans="2:10" x14ac:dyDescent="0.35">
      <c r="B157" s="172"/>
      <c r="C157" s="175"/>
      <c r="D157" s="41">
        <v>2028</v>
      </c>
      <c r="E157" s="102">
        <f>SUM(F157:J157)</f>
        <v>392</v>
      </c>
      <c r="F157" s="48"/>
      <c r="G157" s="48"/>
      <c r="H157" s="48"/>
      <c r="I157" s="48">
        <v>392</v>
      </c>
      <c r="J157" s="67"/>
    </row>
    <row r="158" spans="2:10" x14ac:dyDescent="0.35">
      <c r="B158" s="173"/>
      <c r="C158" s="175"/>
      <c r="D158" s="31" t="s">
        <v>46</v>
      </c>
      <c r="E158" s="37">
        <f>SUM(E151:E157)</f>
        <v>3381.2</v>
      </c>
      <c r="F158" s="37">
        <f t="shared" ref="F158:I158" si="77">SUM(F151:F157)</f>
        <v>0</v>
      </c>
      <c r="G158" s="37">
        <f t="shared" si="77"/>
        <v>0</v>
      </c>
      <c r="H158" s="37">
        <f t="shared" si="77"/>
        <v>0</v>
      </c>
      <c r="I158" s="37">
        <f t="shared" si="77"/>
        <v>3381.2</v>
      </c>
      <c r="J158" s="66">
        <f>SUM(J151:J157)</f>
        <v>0</v>
      </c>
    </row>
    <row r="159" spans="2:10" x14ac:dyDescent="0.35">
      <c r="B159" s="171" t="s">
        <v>52</v>
      </c>
      <c r="C159" s="175" t="s">
        <v>60</v>
      </c>
      <c r="D159" s="38">
        <v>2022</v>
      </c>
      <c r="E159" s="49">
        <f>SUM(F159:J159)</f>
        <v>17700.7</v>
      </c>
      <c r="F159" s="46"/>
      <c r="G159" s="46"/>
      <c r="H159" s="46"/>
      <c r="I159" s="46">
        <v>17700.7</v>
      </c>
      <c r="J159" s="64"/>
    </row>
    <row r="160" spans="2:10" x14ac:dyDescent="0.35">
      <c r="B160" s="172"/>
      <c r="C160" s="175"/>
      <c r="D160" s="39">
        <v>2023</v>
      </c>
      <c r="E160" s="40">
        <f>SUM(F160:J160)</f>
        <v>19732.900000000001</v>
      </c>
      <c r="F160" s="47"/>
      <c r="G160" s="47"/>
      <c r="H160" s="47"/>
      <c r="I160" s="47">
        <v>19732.900000000001</v>
      </c>
      <c r="J160" s="65"/>
    </row>
    <row r="161" spans="2:12" x14ac:dyDescent="0.35">
      <c r="B161" s="172"/>
      <c r="C161" s="175"/>
      <c r="D161" s="85">
        <v>2024</v>
      </c>
      <c r="E161" s="40">
        <f>SUM(F161:J161)</f>
        <v>17567.400000000001</v>
      </c>
      <c r="F161" s="86"/>
      <c r="G161" s="86"/>
      <c r="H161" s="86"/>
      <c r="I161" s="86">
        <v>17567.400000000001</v>
      </c>
      <c r="J161" s="87"/>
    </row>
    <row r="162" spans="2:12" x14ac:dyDescent="0.35">
      <c r="B162" s="172"/>
      <c r="C162" s="175"/>
      <c r="D162" s="85">
        <v>2025</v>
      </c>
      <c r="E162" s="101">
        <f t="shared" ref="E162" si="78">SUM(F162:J162)</f>
        <v>17313.7</v>
      </c>
      <c r="F162" s="86"/>
      <c r="G162" s="86"/>
      <c r="H162" s="86"/>
      <c r="I162" s="86">
        <v>17313.7</v>
      </c>
      <c r="J162" s="87"/>
    </row>
    <row r="163" spans="2:12" x14ac:dyDescent="0.35">
      <c r="B163" s="172"/>
      <c r="C163" s="175"/>
      <c r="D163" s="85">
        <v>2026</v>
      </c>
      <c r="E163" s="111">
        <f>SUM(F163:J163)</f>
        <v>23612.6</v>
      </c>
      <c r="F163" s="86"/>
      <c r="G163" s="86"/>
      <c r="H163" s="86"/>
      <c r="I163" s="86">
        <v>23612.6</v>
      </c>
      <c r="J163" s="87"/>
    </row>
    <row r="164" spans="2:12" x14ac:dyDescent="0.35">
      <c r="B164" s="172"/>
      <c r="C164" s="175"/>
      <c r="D164" s="85">
        <v>2027</v>
      </c>
      <c r="E164" s="111">
        <f>SUM(F164:J164)</f>
        <v>22275.9</v>
      </c>
      <c r="F164" s="86"/>
      <c r="G164" s="86"/>
      <c r="H164" s="86"/>
      <c r="I164" s="86">
        <v>22275.9</v>
      </c>
      <c r="J164" s="87"/>
    </row>
    <row r="165" spans="2:12" x14ac:dyDescent="0.35">
      <c r="B165" s="172"/>
      <c r="C165" s="175"/>
      <c r="D165" s="41">
        <v>2028</v>
      </c>
      <c r="E165" s="102">
        <f>SUM(F165:J165)</f>
        <v>22275.9</v>
      </c>
      <c r="F165" s="48"/>
      <c r="G165" s="48"/>
      <c r="H165" s="48"/>
      <c r="I165" s="48">
        <v>22275.9</v>
      </c>
      <c r="J165" s="67"/>
    </row>
    <row r="166" spans="2:12" x14ac:dyDescent="0.35">
      <c r="B166" s="173"/>
      <c r="C166" s="175"/>
      <c r="D166" s="31" t="s">
        <v>46</v>
      </c>
      <c r="E166" s="37">
        <f>SUM(E159:E165)</f>
        <v>140479.1</v>
      </c>
      <c r="F166" s="37">
        <f t="shared" ref="F166:I166" si="79">SUM(F159:F165)</f>
        <v>0</v>
      </c>
      <c r="G166" s="37">
        <f t="shared" si="79"/>
        <v>0</v>
      </c>
      <c r="H166" s="37">
        <f t="shared" si="79"/>
        <v>0</v>
      </c>
      <c r="I166" s="37">
        <f t="shared" si="79"/>
        <v>140479.1</v>
      </c>
      <c r="J166" s="66">
        <f>SUM(J159:J165)</f>
        <v>0</v>
      </c>
    </row>
    <row r="167" spans="2:12" x14ac:dyDescent="0.35">
      <c r="B167" s="171" t="s">
        <v>137</v>
      </c>
      <c r="C167" s="175" t="s">
        <v>151</v>
      </c>
      <c r="D167" s="38">
        <v>2024</v>
      </c>
      <c r="E167" s="103">
        <f>SUM(F167:J167)</f>
        <v>13887.5</v>
      </c>
      <c r="F167" s="46"/>
      <c r="G167" s="46"/>
      <c r="H167" s="46">
        <v>13887.5</v>
      </c>
      <c r="I167" s="46"/>
      <c r="J167" s="64"/>
    </row>
    <row r="168" spans="2:12" x14ac:dyDescent="0.35">
      <c r="B168" s="172"/>
      <c r="C168" s="175"/>
      <c r="D168" s="39">
        <v>2025</v>
      </c>
      <c r="E168" s="40">
        <f t="shared" ref="E168" si="80">SUM(F168:J168)</f>
        <v>5580.8</v>
      </c>
      <c r="F168" s="47"/>
      <c r="G168" s="47"/>
      <c r="H168" s="47">
        <v>5580.8</v>
      </c>
      <c r="I168" s="47"/>
      <c r="J168" s="65"/>
    </row>
    <row r="169" spans="2:12" x14ac:dyDescent="0.35">
      <c r="B169" s="172"/>
      <c r="C169" s="175"/>
      <c r="D169" s="85">
        <v>2026</v>
      </c>
      <c r="E169" s="111">
        <f>SUM(F169:J169)</f>
        <v>0</v>
      </c>
      <c r="F169" s="86"/>
      <c r="G169" s="86"/>
      <c r="H169" s="86"/>
      <c r="I169" s="86"/>
      <c r="J169" s="87"/>
    </row>
    <row r="170" spans="2:12" x14ac:dyDescent="0.35">
      <c r="B170" s="172"/>
      <c r="C170" s="175"/>
      <c r="D170" s="85">
        <v>2027</v>
      </c>
      <c r="E170" s="111">
        <f>SUM(F170:J170)</f>
        <v>0</v>
      </c>
      <c r="F170" s="86"/>
      <c r="G170" s="86"/>
      <c r="H170" s="86"/>
      <c r="I170" s="86"/>
      <c r="J170" s="87"/>
    </row>
    <row r="171" spans="2:12" x14ac:dyDescent="0.35">
      <c r="B171" s="172"/>
      <c r="C171" s="175"/>
      <c r="D171" s="41">
        <v>2028</v>
      </c>
      <c r="E171" s="102">
        <f>SUM(F171:J171)</f>
        <v>0</v>
      </c>
      <c r="F171" s="48"/>
      <c r="G171" s="48"/>
      <c r="H171" s="48"/>
      <c r="I171" s="48"/>
      <c r="J171" s="67"/>
      <c r="L171" s="127"/>
    </row>
    <row r="172" spans="2:12" x14ac:dyDescent="0.35">
      <c r="B172" s="173"/>
      <c r="C172" s="175"/>
      <c r="D172" s="31" t="s">
        <v>46</v>
      </c>
      <c r="E172" s="37">
        <f>SUM(E167:E171)</f>
        <v>19468.3</v>
      </c>
      <c r="F172" s="37">
        <f>SUM(F167:F171)</f>
        <v>0</v>
      </c>
      <c r="G172" s="37">
        <f t="shared" ref="G172:I172" si="81">SUM(G167:G171)</f>
        <v>0</v>
      </c>
      <c r="H172" s="37">
        <f t="shared" si="81"/>
        <v>19468.3</v>
      </c>
      <c r="I172" s="37">
        <f t="shared" si="81"/>
        <v>0</v>
      </c>
      <c r="J172" s="66">
        <f>SUM(J167:J171)</f>
        <v>0</v>
      </c>
    </row>
    <row r="173" spans="2:12" x14ac:dyDescent="0.35">
      <c r="B173" s="171" t="s">
        <v>61</v>
      </c>
      <c r="C173" s="175" t="s">
        <v>62</v>
      </c>
      <c r="D173" s="38">
        <v>2022</v>
      </c>
      <c r="E173" s="49">
        <f>SUM(F173:J173)</f>
        <v>173.2</v>
      </c>
      <c r="F173" s="46"/>
      <c r="G173" s="46"/>
      <c r="H173" s="46">
        <v>173.2</v>
      </c>
      <c r="I173" s="46"/>
      <c r="J173" s="64"/>
    </row>
    <row r="174" spans="2:12" x14ac:dyDescent="0.35">
      <c r="B174" s="172"/>
      <c r="C174" s="175"/>
      <c r="D174" s="39">
        <v>2023</v>
      </c>
      <c r="E174" s="40">
        <f>SUM(F174:J174)</f>
        <v>0</v>
      </c>
      <c r="F174" s="47"/>
      <c r="G174" s="47"/>
      <c r="H174" s="47"/>
      <c r="I174" s="47"/>
      <c r="J174" s="65"/>
    </row>
    <row r="175" spans="2:12" x14ac:dyDescent="0.35">
      <c r="B175" s="172"/>
      <c r="C175" s="175"/>
      <c r="D175" s="85">
        <v>2024</v>
      </c>
      <c r="E175" s="40">
        <f>SUM(F175:J175)</f>
        <v>0</v>
      </c>
      <c r="F175" s="86"/>
      <c r="G175" s="86"/>
      <c r="H175" s="86"/>
      <c r="I175" s="86"/>
      <c r="J175" s="87"/>
    </row>
    <row r="176" spans="2:12" x14ac:dyDescent="0.35">
      <c r="B176" s="173"/>
      <c r="C176" s="175"/>
      <c r="D176" s="31" t="s">
        <v>46</v>
      </c>
      <c r="E176" s="37">
        <f t="shared" ref="E176:J176" si="82">SUM(E173:E175)</f>
        <v>173.2</v>
      </c>
      <c r="F176" s="37">
        <f t="shared" si="82"/>
        <v>0</v>
      </c>
      <c r="G176" s="37">
        <f t="shared" si="82"/>
        <v>0</v>
      </c>
      <c r="H176" s="37">
        <f t="shared" si="82"/>
        <v>173.2</v>
      </c>
      <c r="I176" s="37">
        <f t="shared" si="82"/>
        <v>0</v>
      </c>
      <c r="J176" s="66">
        <f t="shared" si="82"/>
        <v>0</v>
      </c>
    </row>
    <row r="177" spans="2:10" x14ac:dyDescent="0.35">
      <c r="B177" s="172" t="s">
        <v>126</v>
      </c>
      <c r="C177" s="175" t="s">
        <v>62</v>
      </c>
      <c r="D177" s="39">
        <v>2023</v>
      </c>
      <c r="E177" s="40">
        <f>SUM(F177:J177)</f>
        <v>261</v>
      </c>
      <c r="F177" s="47"/>
      <c r="G177" s="47"/>
      <c r="H177" s="47">
        <v>261</v>
      </c>
      <c r="I177" s="47"/>
      <c r="J177" s="65"/>
    </row>
    <row r="178" spans="2:10" x14ac:dyDescent="0.35">
      <c r="B178" s="172"/>
      <c r="C178" s="175"/>
      <c r="D178" s="85">
        <v>2024</v>
      </c>
      <c r="E178" s="40">
        <f>SUM(F178:J178)</f>
        <v>559.20000000000005</v>
      </c>
      <c r="F178" s="86"/>
      <c r="G178" s="86"/>
      <c r="H178" s="86">
        <v>559.20000000000005</v>
      </c>
      <c r="I178" s="86"/>
      <c r="J178" s="87"/>
    </row>
    <row r="179" spans="2:10" x14ac:dyDescent="0.35">
      <c r="B179" s="172"/>
      <c r="C179" s="175"/>
      <c r="D179" s="85">
        <v>2025</v>
      </c>
      <c r="E179" s="101">
        <f t="shared" ref="E179" si="83">SUM(F179:J179)</f>
        <v>5055.5</v>
      </c>
      <c r="F179" s="86"/>
      <c r="G179" s="86"/>
      <c r="H179" s="86">
        <v>5055.5</v>
      </c>
      <c r="I179" s="86"/>
      <c r="J179" s="87"/>
    </row>
    <row r="180" spans="2:10" x14ac:dyDescent="0.35">
      <c r="B180" s="172"/>
      <c r="C180" s="175"/>
      <c r="D180" s="85">
        <v>2026</v>
      </c>
      <c r="E180" s="111">
        <f>SUM(F180:J180)</f>
        <v>0</v>
      </c>
      <c r="F180" s="86"/>
      <c r="G180" s="86"/>
      <c r="H180" s="86"/>
      <c r="I180" s="86"/>
      <c r="J180" s="87"/>
    </row>
    <row r="181" spans="2:10" x14ac:dyDescent="0.35">
      <c r="B181" s="172"/>
      <c r="C181" s="175"/>
      <c r="D181" s="85">
        <v>2027</v>
      </c>
      <c r="E181" s="111">
        <f>SUM(F181:J181)</f>
        <v>0</v>
      </c>
      <c r="F181" s="86"/>
      <c r="G181" s="86"/>
      <c r="H181" s="86"/>
      <c r="I181" s="86"/>
      <c r="J181" s="87"/>
    </row>
    <row r="182" spans="2:10" x14ac:dyDescent="0.35">
      <c r="B182" s="172"/>
      <c r="C182" s="175"/>
      <c r="D182" s="41">
        <v>2028</v>
      </c>
      <c r="E182" s="111">
        <f>SUM(F182:J182)</f>
        <v>0</v>
      </c>
      <c r="F182" s="48"/>
      <c r="G182" s="48"/>
      <c r="H182" s="48"/>
      <c r="I182" s="48"/>
      <c r="J182" s="67"/>
    </row>
    <row r="183" spans="2:10" x14ac:dyDescent="0.35">
      <c r="B183" s="173"/>
      <c r="C183" s="175"/>
      <c r="D183" s="31" t="s">
        <v>46</v>
      </c>
      <c r="E183" s="37">
        <f>SUM(E177:E182)</f>
        <v>5875.7</v>
      </c>
      <c r="F183" s="37">
        <f t="shared" ref="F183:I183" si="84">SUM(F177:F182)</f>
        <v>0</v>
      </c>
      <c r="G183" s="37">
        <f t="shared" si="84"/>
        <v>0</v>
      </c>
      <c r="H183" s="37">
        <f t="shared" si="84"/>
        <v>5875.7</v>
      </c>
      <c r="I183" s="37">
        <f t="shared" si="84"/>
        <v>0</v>
      </c>
      <c r="J183" s="66">
        <f>SUM(J177:J182)</f>
        <v>0</v>
      </c>
    </row>
    <row r="184" spans="2:10" x14ac:dyDescent="0.35">
      <c r="B184" s="171" t="s">
        <v>161</v>
      </c>
      <c r="C184" s="175" t="s">
        <v>152</v>
      </c>
      <c r="D184" s="38">
        <v>2022</v>
      </c>
      <c r="E184" s="49">
        <f>SUM(F184:J184)</f>
        <v>1994.9</v>
      </c>
      <c r="F184" s="46"/>
      <c r="G184" s="46"/>
      <c r="H184" s="46"/>
      <c r="I184" s="46">
        <f>500+1494.9</f>
        <v>1994.9</v>
      </c>
      <c r="J184" s="64"/>
    </row>
    <row r="185" spans="2:10" x14ac:dyDescent="0.35">
      <c r="B185" s="172"/>
      <c r="C185" s="175"/>
      <c r="D185" s="39">
        <v>2023</v>
      </c>
      <c r="E185" s="40">
        <f>SUM(F185:J185)</f>
        <v>0</v>
      </c>
      <c r="F185" s="47"/>
      <c r="G185" s="47"/>
      <c r="H185" s="47"/>
      <c r="I185" s="47"/>
      <c r="J185" s="65"/>
    </row>
    <row r="186" spans="2:10" x14ac:dyDescent="0.35">
      <c r="B186" s="172"/>
      <c r="C186" s="175"/>
      <c r="D186" s="85">
        <v>2024</v>
      </c>
      <c r="E186" s="40">
        <f>SUM(F186:J186)</f>
        <v>0</v>
      </c>
      <c r="F186" s="86"/>
      <c r="G186" s="86"/>
      <c r="H186" s="86"/>
      <c r="I186" s="86"/>
      <c r="J186" s="87"/>
    </row>
    <row r="187" spans="2:10" x14ac:dyDescent="0.35">
      <c r="B187" s="172"/>
      <c r="C187" s="175"/>
      <c r="D187" s="85">
        <v>2025</v>
      </c>
      <c r="E187" s="101">
        <f t="shared" ref="E187" si="85">SUM(F187:J187)</f>
        <v>0</v>
      </c>
      <c r="F187" s="86"/>
      <c r="G187" s="86"/>
      <c r="H187" s="86"/>
      <c r="I187" s="86"/>
      <c r="J187" s="87"/>
    </row>
    <row r="188" spans="2:10" x14ac:dyDescent="0.35">
      <c r="B188" s="172"/>
      <c r="C188" s="175"/>
      <c r="D188" s="85">
        <v>2026</v>
      </c>
      <c r="E188" s="111">
        <f>SUM(F188:J188)</f>
        <v>156.19999999999999</v>
      </c>
      <c r="F188" s="86"/>
      <c r="G188" s="86"/>
      <c r="H188" s="86"/>
      <c r="I188" s="86">
        <v>156.19999999999999</v>
      </c>
      <c r="J188" s="87"/>
    </row>
    <row r="189" spans="2:10" x14ac:dyDescent="0.35">
      <c r="B189" s="172"/>
      <c r="C189" s="175"/>
      <c r="D189" s="85">
        <v>2027</v>
      </c>
      <c r="E189" s="111">
        <f>SUM(F189:J189)</f>
        <v>0</v>
      </c>
      <c r="F189" s="86"/>
      <c r="G189" s="86"/>
      <c r="H189" s="86"/>
      <c r="I189" s="86"/>
      <c r="J189" s="87"/>
    </row>
    <row r="190" spans="2:10" x14ac:dyDescent="0.35">
      <c r="B190" s="172"/>
      <c r="C190" s="175"/>
      <c r="D190" s="41">
        <v>2028</v>
      </c>
      <c r="E190" s="102">
        <f>SUM(F190:J190)</f>
        <v>0</v>
      </c>
      <c r="F190" s="48"/>
      <c r="G190" s="48"/>
      <c r="H190" s="48"/>
      <c r="I190" s="48"/>
      <c r="J190" s="67"/>
    </row>
    <row r="191" spans="2:10" x14ac:dyDescent="0.35">
      <c r="B191" s="173"/>
      <c r="C191" s="175"/>
      <c r="D191" s="31" t="s">
        <v>46</v>
      </c>
      <c r="E191" s="37">
        <f>SUM(E184:E190)</f>
        <v>2151.1</v>
      </c>
      <c r="F191" s="37">
        <f t="shared" ref="F191:I191" si="86">SUM(F184:F190)</f>
        <v>0</v>
      </c>
      <c r="G191" s="37">
        <f t="shared" si="86"/>
        <v>0</v>
      </c>
      <c r="H191" s="37">
        <f t="shared" si="86"/>
        <v>0</v>
      </c>
      <c r="I191" s="37">
        <f t="shared" si="86"/>
        <v>2151.1</v>
      </c>
      <c r="J191" s="66">
        <f>SUM(J184:J190)</f>
        <v>0</v>
      </c>
    </row>
    <row r="192" spans="2:10" x14ac:dyDescent="0.35">
      <c r="B192" s="171" t="s">
        <v>115</v>
      </c>
      <c r="C192" s="175" t="s">
        <v>114</v>
      </c>
      <c r="D192" s="38">
        <v>2022</v>
      </c>
      <c r="E192" s="49">
        <f>SUM(F192:J192)</f>
        <v>675</v>
      </c>
      <c r="F192" s="46"/>
      <c r="G192" s="46"/>
      <c r="H192" s="46"/>
      <c r="I192" s="46">
        <v>675</v>
      </c>
      <c r="J192" s="64"/>
    </row>
    <row r="193" spans="2:10" x14ac:dyDescent="0.35">
      <c r="B193" s="172"/>
      <c r="C193" s="175"/>
      <c r="D193" s="39">
        <v>2023</v>
      </c>
      <c r="E193" s="40">
        <f>SUM(F193:J193)</f>
        <v>0</v>
      </c>
      <c r="F193" s="47"/>
      <c r="G193" s="47"/>
      <c r="H193" s="47"/>
      <c r="I193" s="47"/>
      <c r="J193" s="65"/>
    </row>
    <row r="194" spans="2:10" x14ac:dyDescent="0.35">
      <c r="B194" s="172"/>
      <c r="C194" s="175"/>
      <c r="D194" s="85">
        <v>2024</v>
      </c>
      <c r="E194" s="40">
        <f>SUM(F194:J194)</f>
        <v>0</v>
      </c>
      <c r="F194" s="86"/>
      <c r="G194" s="86"/>
      <c r="H194" s="86"/>
      <c r="I194" s="86"/>
      <c r="J194" s="87"/>
    </row>
    <row r="195" spans="2:10" x14ac:dyDescent="0.35">
      <c r="B195" s="172"/>
      <c r="C195" s="175"/>
      <c r="D195" s="85">
        <v>2025</v>
      </c>
      <c r="E195" s="101">
        <f t="shared" ref="E195" si="87">SUM(F195:J195)</f>
        <v>0</v>
      </c>
      <c r="F195" s="86"/>
      <c r="G195" s="86"/>
      <c r="H195" s="86"/>
      <c r="I195" s="86"/>
      <c r="J195" s="87"/>
    </row>
    <row r="196" spans="2:10" x14ac:dyDescent="0.35">
      <c r="B196" s="172"/>
      <c r="C196" s="175"/>
      <c r="D196" s="85">
        <v>2026</v>
      </c>
      <c r="E196" s="111">
        <f>SUM(F196:J196)</f>
        <v>0</v>
      </c>
      <c r="F196" s="86"/>
      <c r="G196" s="86"/>
      <c r="H196" s="86"/>
      <c r="I196" s="86"/>
      <c r="J196" s="87"/>
    </row>
    <row r="197" spans="2:10" x14ac:dyDescent="0.35">
      <c r="B197" s="172"/>
      <c r="C197" s="175"/>
      <c r="D197" s="85">
        <v>2027</v>
      </c>
      <c r="E197" s="111">
        <f>SUM(F197:J197)</f>
        <v>0</v>
      </c>
      <c r="F197" s="86"/>
      <c r="G197" s="86"/>
      <c r="H197" s="86"/>
      <c r="I197" s="86"/>
      <c r="J197" s="87"/>
    </row>
    <row r="198" spans="2:10" x14ac:dyDescent="0.35">
      <c r="B198" s="172"/>
      <c r="C198" s="175"/>
      <c r="D198" s="41">
        <v>2028</v>
      </c>
      <c r="E198" s="102">
        <f>SUM(F198:J198)</f>
        <v>0</v>
      </c>
      <c r="F198" s="48"/>
      <c r="G198" s="48"/>
      <c r="H198" s="48"/>
      <c r="I198" s="48"/>
      <c r="J198" s="67"/>
    </row>
    <row r="199" spans="2:10" x14ac:dyDescent="0.35">
      <c r="B199" s="173"/>
      <c r="C199" s="175"/>
      <c r="D199" s="31" t="s">
        <v>46</v>
      </c>
      <c r="E199" s="37">
        <f>SUM(E192:E198)</f>
        <v>675</v>
      </c>
      <c r="F199" s="37">
        <f t="shared" ref="F199:I199" si="88">SUM(F192:F198)</f>
        <v>0</v>
      </c>
      <c r="G199" s="37">
        <f t="shared" si="88"/>
        <v>0</v>
      </c>
      <c r="H199" s="37">
        <f t="shared" si="88"/>
        <v>0</v>
      </c>
      <c r="I199" s="37">
        <f t="shared" si="88"/>
        <v>675</v>
      </c>
      <c r="J199" s="66">
        <f>SUM(J192:J198)</f>
        <v>0</v>
      </c>
    </row>
    <row r="200" spans="2:10" x14ac:dyDescent="0.35">
      <c r="B200" s="171" t="s">
        <v>63</v>
      </c>
      <c r="C200" s="175" t="s">
        <v>64</v>
      </c>
      <c r="D200" s="38">
        <v>2022</v>
      </c>
      <c r="E200" s="49">
        <f>SUM(F200:J200)</f>
        <v>11768.7</v>
      </c>
      <c r="F200" s="46"/>
      <c r="G200" s="46"/>
      <c r="H200" s="46"/>
      <c r="I200" s="46">
        <v>11768.7</v>
      </c>
      <c r="J200" s="64"/>
    </row>
    <row r="201" spans="2:10" x14ac:dyDescent="0.35">
      <c r="B201" s="172"/>
      <c r="C201" s="175"/>
      <c r="D201" s="39">
        <v>2023</v>
      </c>
      <c r="E201" s="40">
        <f>SUM(F201:J201)</f>
        <v>6563.7</v>
      </c>
      <c r="F201" s="47"/>
      <c r="G201" s="47"/>
      <c r="H201" s="47"/>
      <c r="I201" s="47">
        <v>6563.7</v>
      </c>
      <c r="J201" s="65"/>
    </row>
    <row r="202" spans="2:10" x14ac:dyDescent="0.35">
      <c r="B202" s="172"/>
      <c r="C202" s="175"/>
      <c r="D202" s="85">
        <v>2024</v>
      </c>
      <c r="E202" s="40">
        <f>SUM(F202:J202)</f>
        <v>6474.7</v>
      </c>
      <c r="F202" s="86"/>
      <c r="G202" s="86"/>
      <c r="H202" s="86"/>
      <c r="I202" s="86">
        <v>6474.7</v>
      </c>
      <c r="J202" s="87"/>
    </row>
    <row r="203" spans="2:10" x14ac:dyDescent="0.35">
      <c r="B203" s="172"/>
      <c r="C203" s="175"/>
      <c r="D203" s="85">
        <v>2025</v>
      </c>
      <c r="E203" s="101">
        <f t="shared" ref="E203" si="89">SUM(F203:J203)</f>
        <v>6508.7</v>
      </c>
      <c r="F203" s="86"/>
      <c r="G203" s="86"/>
      <c r="H203" s="86"/>
      <c r="I203" s="86">
        <v>6508.7</v>
      </c>
      <c r="J203" s="87"/>
    </row>
    <row r="204" spans="2:10" x14ac:dyDescent="0.35">
      <c r="B204" s="172"/>
      <c r="C204" s="175"/>
      <c r="D204" s="85">
        <v>2026</v>
      </c>
      <c r="E204" s="111">
        <f>SUM(F204:J204)</f>
        <v>4231.1000000000004</v>
      </c>
      <c r="F204" s="86"/>
      <c r="G204" s="86"/>
      <c r="H204" s="86"/>
      <c r="I204" s="86">
        <v>4231.1000000000004</v>
      </c>
      <c r="J204" s="87"/>
    </row>
    <row r="205" spans="2:10" x14ac:dyDescent="0.35">
      <c r="B205" s="172"/>
      <c r="C205" s="175"/>
      <c r="D205" s="85">
        <v>2027</v>
      </c>
      <c r="E205" s="111">
        <f>SUM(F205:J205)</f>
        <v>4231.1000000000004</v>
      </c>
      <c r="F205" s="86"/>
      <c r="G205" s="86"/>
      <c r="H205" s="86"/>
      <c r="I205" s="86">
        <v>4231.1000000000004</v>
      </c>
      <c r="J205" s="87"/>
    </row>
    <row r="206" spans="2:10" x14ac:dyDescent="0.35">
      <c r="B206" s="172"/>
      <c r="C206" s="175"/>
      <c r="D206" s="41">
        <v>2028</v>
      </c>
      <c r="E206" s="102">
        <f>SUM(F206:J206)</f>
        <v>4231.1000000000004</v>
      </c>
      <c r="F206" s="48"/>
      <c r="G206" s="48"/>
      <c r="H206" s="48"/>
      <c r="I206" s="48">
        <v>4231.1000000000004</v>
      </c>
      <c r="J206" s="67"/>
    </row>
    <row r="207" spans="2:10" x14ac:dyDescent="0.35">
      <c r="B207" s="173"/>
      <c r="C207" s="175"/>
      <c r="D207" s="31" t="s">
        <v>46</v>
      </c>
      <c r="E207" s="37">
        <f>SUM(E200:E206)</f>
        <v>44009.1</v>
      </c>
      <c r="F207" s="37">
        <f t="shared" ref="F207:I207" si="90">SUM(F200:F206)</f>
        <v>0</v>
      </c>
      <c r="G207" s="37">
        <f t="shared" si="90"/>
        <v>0</v>
      </c>
      <c r="H207" s="37">
        <f t="shared" si="90"/>
        <v>0</v>
      </c>
      <c r="I207" s="37">
        <f t="shared" si="90"/>
        <v>44009.1</v>
      </c>
      <c r="J207" s="66">
        <f>SUM(J200:J206)</f>
        <v>0</v>
      </c>
    </row>
    <row r="208" spans="2:10" ht="16.95" customHeight="1" x14ac:dyDescent="0.35">
      <c r="B208" s="171" t="s">
        <v>56</v>
      </c>
      <c r="C208" s="175" t="s">
        <v>60</v>
      </c>
      <c r="D208" s="38">
        <v>2022</v>
      </c>
      <c r="E208" s="49">
        <f>SUM(F208:J208)</f>
        <v>11292.8</v>
      </c>
      <c r="F208" s="46"/>
      <c r="G208" s="46">
        <v>5646.4</v>
      </c>
      <c r="H208" s="46"/>
      <c r="I208" s="46">
        <v>5646.4</v>
      </c>
      <c r="J208" s="64"/>
    </row>
    <row r="209" spans="2:10" ht="18" customHeight="1" x14ac:dyDescent="0.35">
      <c r="B209" s="172"/>
      <c r="C209" s="175"/>
      <c r="D209" s="39">
        <v>2023</v>
      </c>
      <c r="E209" s="40">
        <f>SUM(F209:J209)</f>
        <v>13308.6</v>
      </c>
      <c r="F209" s="47"/>
      <c r="G209" s="47">
        <v>6654.3</v>
      </c>
      <c r="H209" s="47"/>
      <c r="I209" s="47">
        <v>6654.3</v>
      </c>
      <c r="J209" s="65"/>
    </row>
    <row r="210" spans="2:10" ht="17.399999999999999" customHeight="1" x14ac:dyDescent="0.35">
      <c r="B210" s="172"/>
      <c r="C210" s="175"/>
      <c r="D210" s="85">
        <v>2024</v>
      </c>
      <c r="E210" s="40">
        <f>SUM(F210:J210)</f>
        <v>15399.6</v>
      </c>
      <c r="F210" s="86"/>
      <c r="G210" s="86">
        <v>7699.8</v>
      </c>
      <c r="H210" s="86"/>
      <c r="I210" s="86">
        <v>7699.8</v>
      </c>
      <c r="J210" s="87"/>
    </row>
    <row r="211" spans="2:10" ht="19.2" customHeight="1" x14ac:dyDescent="0.35">
      <c r="B211" s="172"/>
      <c r="C211" s="175"/>
      <c r="D211" s="85">
        <v>2025</v>
      </c>
      <c r="E211" s="101">
        <f t="shared" ref="E211" si="91">SUM(F211:J211)</f>
        <v>20898.2</v>
      </c>
      <c r="F211" s="86"/>
      <c r="G211" s="86">
        <v>10449.1</v>
      </c>
      <c r="H211" s="86"/>
      <c r="I211" s="86">
        <v>10449.1</v>
      </c>
      <c r="J211" s="87"/>
    </row>
    <row r="212" spans="2:10" ht="16.95" customHeight="1" x14ac:dyDescent="0.35">
      <c r="B212" s="172"/>
      <c r="C212" s="175"/>
      <c r="D212" s="85">
        <v>2026</v>
      </c>
      <c r="E212" s="111">
        <f>SUM(F212:J212)</f>
        <v>10998.2</v>
      </c>
      <c r="F212" s="86"/>
      <c r="G212" s="86">
        <v>10998.2</v>
      </c>
      <c r="H212" s="86"/>
      <c r="I212" s="86"/>
      <c r="J212" s="87"/>
    </row>
    <row r="213" spans="2:10" ht="16.95" customHeight="1" x14ac:dyDescent="0.35">
      <c r="B213" s="172"/>
      <c r="C213" s="175"/>
      <c r="D213" s="85">
        <v>2027</v>
      </c>
      <c r="E213" s="111">
        <f>SUM(F213:J213)</f>
        <v>10998.2</v>
      </c>
      <c r="F213" s="86"/>
      <c r="G213" s="86">
        <v>10998.2</v>
      </c>
      <c r="H213" s="86"/>
      <c r="I213" s="86"/>
      <c r="J213" s="87"/>
    </row>
    <row r="214" spans="2:10" ht="16.95" customHeight="1" x14ac:dyDescent="0.35">
      <c r="B214" s="172"/>
      <c r="C214" s="175"/>
      <c r="D214" s="41">
        <v>2028</v>
      </c>
      <c r="E214" s="102">
        <f>SUM(F214:J214)</f>
        <v>10998.2</v>
      </c>
      <c r="F214" s="48"/>
      <c r="G214" s="48">
        <v>10998.2</v>
      </c>
      <c r="H214" s="48"/>
      <c r="I214" s="48"/>
      <c r="J214" s="67"/>
    </row>
    <row r="215" spans="2:10" ht="20.399999999999999" customHeight="1" x14ac:dyDescent="0.35">
      <c r="B215" s="173"/>
      <c r="C215" s="175"/>
      <c r="D215" s="31" t="s">
        <v>46</v>
      </c>
      <c r="E215" s="37">
        <f>SUM(E208:E214)</f>
        <v>93893.799999999988</v>
      </c>
      <c r="F215" s="37">
        <f t="shared" ref="F215:I215" si="92">SUM(F208:F214)</f>
        <v>0</v>
      </c>
      <c r="G215" s="37">
        <f t="shared" si="92"/>
        <v>63444.2</v>
      </c>
      <c r="H215" s="37">
        <f t="shared" si="92"/>
        <v>0</v>
      </c>
      <c r="I215" s="37">
        <f t="shared" si="92"/>
        <v>30449.599999999999</v>
      </c>
      <c r="J215" s="66">
        <f>SUM(J208:J214)</f>
        <v>0</v>
      </c>
    </row>
    <row r="216" spans="2:10" x14ac:dyDescent="0.35">
      <c r="B216" s="171" t="s">
        <v>57</v>
      </c>
      <c r="C216" s="175" t="s">
        <v>60</v>
      </c>
      <c r="D216" s="38">
        <v>2022</v>
      </c>
      <c r="E216" s="49">
        <f>SUM(F216:J216)</f>
        <v>228.9</v>
      </c>
      <c r="F216" s="46"/>
      <c r="G216" s="46">
        <v>212.9</v>
      </c>
      <c r="H216" s="46"/>
      <c r="I216" s="46">
        <v>16</v>
      </c>
      <c r="J216" s="64"/>
    </row>
    <row r="217" spans="2:10" x14ac:dyDescent="0.35">
      <c r="B217" s="172"/>
      <c r="C217" s="175"/>
      <c r="D217" s="39">
        <v>2023</v>
      </c>
      <c r="E217" s="40">
        <f>SUM(F217:J217)</f>
        <v>0</v>
      </c>
      <c r="F217" s="47"/>
      <c r="G217" s="47"/>
      <c r="H217" s="47"/>
      <c r="I217" s="47"/>
      <c r="J217" s="65"/>
    </row>
    <row r="218" spans="2:10" x14ac:dyDescent="0.35">
      <c r="B218" s="172"/>
      <c r="C218" s="175"/>
      <c r="D218" s="85">
        <v>2024</v>
      </c>
      <c r="E218" s="40">
        <f>SUM(F218:J218)</f>
        <v>0</v>
      </c>
      <c r="F218" s="86"/>
      <c r="G218" s="86"/>
      <c r="H218" s="86"/>
      <c r="I218" s="86"/>
      <c r="J218" s="87"/>
    </row>
    <row r="219" spans="2:10" x14ac:dyDescent="0.35">
      <c r="B219" s="172"/>
      <c r="C219" s="175"/>
      <c r="D219" s="85">
        <v>2025</v>
      </c>
      <c r="E219" s="101">
        <f t="shared" ref="E219" si="93">SUM(F219:J219)</f>
        <v>0</v>
      </c>
      <c r="F219" s="86"/>
      <c r="G219" s="86"/>
      <c r="H219" s="86"/>
      <c r="I219" s="86"/>
      <c r="J219" s="87"/>
    </row>
    <row r="220" spans="2:10" x14ac:dyDescent="0.35">
      <c r="B220" s="172"/>
      <c r="C220" s="175"/>
      <c r="D220" s="85">
        <v>2026</v>
      </c>
      <c r="E220" s="111">
        <f>SUM(F220:J220)</f>
        <v>0</v>
      </c>
      <c r="F220" s="86"/>
      <c r="G220" s="86"/>
      <c r="H220" s="86"/>
      <c r="I220" s="86"/>
      <c r="J220" s="87"/>
    </row>
    <row r="221" spans="2:10" x14ac:dyDescent="0.35">
      <c r="B221" s="172"/>
      <c r="C221" s="175"/>
      <c r="D221" s="85">
        <v>2027</v>
      </c>
      <c r="E221" s="111">
        <f>SUM(F221:J221)</f>
        <v>0</v>
      </c>
      <c r="F221" s="86"/>
      <c r="G221" s="86"/>
      <c r="H221" s="86"/>
      <c r="I221" s="86"/>
      <c r="J221" s="87"/>
    </row>
    <row r="222" spans="2:10" x14ac:dyDescent="0.35">
      <c r="B222" s="172"/>
      <c r="C222" s="175"/>
      <c r="D222" s="41">
        <v>2028</v>
      </c>
      <c r="E222" s="111">
        <f>SUM(F222:J222)</f>
        <v>0</v>
      </c>
      <c r="F222" s="48"/>
      <c r="G222" s="48"/>
      <c r="H222" s="48"/>
      <c r="I222" s="48"/>
      <c r="J222" s="67"/>
    </row>
    <row r="223" spans="2:10" x14ac:dyDescent="0.35">
      <c r="B223" s="173"/>
      <c r="C223" s="175"/>
      <c r="D223" s="31" t="s">
        <v>46</v>
      </c>
      <c r="E223" s="37">
        <f>SUM(E216:E222)</f>
        <v>228.9</v>
      </c>
      <c r="F223" s="37">
        <f t="shared" ref="F223:I223" si="94">SUM(F216:F222)</f>
        <v>0</v>
      </c>
      <c r="G223" s="37">
        <f t="shared" si="94"/>
        <v>212.9</v>
      </c>
      <c r="H223" s="37">
        <f t="shared" si="94"/>
        <v>0</v>
      </c>
      <c r="I223" s="37">
        <f t="shared" si="94"/>
        <v>16</v>
      </c>
      <c r="J223" s="66">
        <f>SUM(J216:J222)</f>
        <v>0</v>
      </c>
    </row>
    <row r="224" spans="2:10" x14ac:dyDescent="0.35">
      <c r="B224" s="171" t="s">
        <v>65</v>
      </c>
      <c r="C224" s="175" t="s">
        <v>60</v>
      </c>
      <c r="D224" s="38">
        <v>2022</v>
      </c>
      <c r="E224" s="49">
        <f>SUM(F224:J224)</f>
        <v>100</v>
      </c>
      <c r="F224" s="46"/>
      <c r="G224" s="46">
        <v>95</v>
      </c>
      <c r="H224" s="46"/>
      <c r="I224" s="46">
        <v>5</v>
      </c>
      <c r="J224" s="64"/>
    </row>
    <row r="225" spans="2:10" x14ac:dyDescent="0.35">
      <c r="B225" s="172"/>
      <c r="C225" s="175"/>
      <c r="D225" s="39">
        <v>2023</v>
      </c>
      <c r="E225" s="40">
        <f>SUM(F225:J225)</f>
        <v>0</v>
      </c>
      <c r="F225" s="47"/>
      <c r="G225" s="47"/>
      <c r="H225" s="47"/>
      <c r="I225" s="47"/>
      <c r="J225" s="65"/>
    </row>
    <row r="226" spans="2:10" x14ac:dyDescent="0.35">
      <c r="B226" s="172"/>
      <c r="C226" s="175"/>
      <c r="D226" s="85">
        <v>2024</v>
      </c>
      <c r="E226" s="40">
        <f>SUM(F226:J226)</f>
        <v>0</v>
      </c>
      <c r="F226" s="86"/>
      <c r="G226" s="86"/>
      <c r="H226" s="86"/>
      <c r="I226" s="86"/>
      <c r="J226" s="87"/>
    </row>
    <row r="227" spans="2:10" x14ac:dyDescent="0.35">
      <c r="B227" s="172"/>
      <c r="C227" s="175"/>
      <c r="D227" s="85">
        <v>2025</v>
      </c>
      <c r="E227" s="101">
        <f t="shared" ref="E227" si="95">SUM(F227:J227)</f>
        <v>0</v>
      </c>
      <c r="F227" s="86"/>
      <c r="G227" s="86"/>
      <c r="H227" s="86"/>
      <c r="I227" s="86"/>
      <c r="J227" s="87"/>
    </row>
    <row r="228" spans="2:10" x14ac:dyDescent="0.35">
      <c r="B228" s="172"/>
      <c r="C228" s="175"/>
      <c r="D228" s="85">
        <v>2026</v>
      </c>
      <c r="E228" s="111">
        <f>SUM(F228:J228)</f>
        <v>220</v>
      </c>
      <c r="F228" s="86"/>
      <c r="G228" s="86">
        <v>209</v>
      </c>
      <c r="H228" s="86"/>
      <c r="I228" s="86">
        <v>11</v>
      </c>
      <c r="J228" s="87"/>
    </row>
    <row r="229" spans="2:10" x14ac:dyDescent="0.35">
      <c r="B229" s="172"/>
      <c r="C229" s="175"/>
      <c r="D229" s="85">
        <v>2027</v>
      </c>
      <c r="E229" s="111">
        <f>SUM(F229:J229)</f>
        <v>0</v>
      </c>
      <c r="F229" s="86"/>
      <c r="G229" s="86"/>
      <c r="H229" s="86"/>
      <c r="I229" s="86"/>
      <c r="J229" s="87"/>
    </row>
    <row r="230" spans="2:10" x14ac:dyDescent="0.35">
      <c r="B230" s="172"/>
      <c r="C230" s="175"/>
      <c r="D230" s="41">
        <v>2028</v>
      </c>
      <c r="E230" s="102">
        <f>SUM(F230:J230)</f>
        <v>0</v>
      </c>
      <c r="F230" s="48"/>
      <c r="G230" s="48"/>
      <c r="H230" s="48"/>
      <c r="I230" s="48"/>
      <c r="J230" s="67"/>
    </row>
    <row r="231" spans="2:10" x14ac:dyDescent="0.35">
      <c r="B231" s="173"/>
      <c r="C231" s="175"/>
      <c r="D231" s="31" t="s">
        <v>46</v>
      </c>
      <c r="E231" s="37">
        <f>SUM(E224:E230)</f>
        <v>320</v>
      </c>
      <c r="F231" s="37">
        <f t="shared" ref="F231:I231" si="96">SUM(F224:F230)</f>
        <v>0</v>
      </c>
      <c r="G231" s="37">
        <f t="shared" si="96"/>
        <v>304</v>
      </c>
      <c r="H231" s="37">
        <f t="shared" si="96"/>
        <v>0</v>
      </c>
      <c r="I231" s="37">
        <f t="shared" si="96"/>
        <v>16</v>
      </c>
      <c r="J231" s="66">
        <f>SUM(J224:J230)</f>
        <v>0</v>
      </c>
    </row>
    <row r="232" spans="2:10" x14ac:dyDescent="0.35">
      <c r="B232" s="168" t="s">
        <v>66</v>
      </c>
      <c r="C232" s="169"/>
      <c r="D232" s="169"/>
      <c r="E232" s="169"/>
      <c r="F232" s="169"/>
      <c r="G232" s="169"/>
      <c r="H232" s="169"/>
      <c r="I232" s="169"/>
      <c r="J232" s="170"/>
    </row>
    <row r="233" spans="2:10" x14ac:dyDescent="0.35">
      <c r="B233" s="171" t="s">
        <v>46</v>
      </c>
      <c r="C233" s="175" t="s">
        <v>62</v>
      </c>
      <c r="D233" s="38">
        <v>2022</v>
      </c>
      <c r="E233" s="49">
        <f>SUM(F233:J233)</f>
        <v>32044.799999999999</v>
      </c>
      <c r="F233" s="46">
        <f>F241</f>
        <v>0</v>
      </c>
      <c r="G233" s="46">
        <f t="shared" ref="G233:J233" si="97">G241</f>
        <v>0</v>
      </c>
      <c r="H233" s="46">
        <f t="shared" si="97"/>
        <v>0</v>
      </c>
      <c r="I233" s="46">
        <f>I241</f>
        <v>32044.799999999999</v>
      </c>
      <c r="J233" s="64">
        <f t="shared" si="97"/>
        <v>0</v>
      </c>
    </row>
    <row r="234" spans="2:10" x14ac:dyDescent="0.35">
      <c r="B234" s="172"/>
      <c r="C234" s="175"/>
      <c r="D234" s="39">
        <v>2023</v>
      </c>
      <c r="E234" s="40">
        <f>SUM(F234:J234)</f>
        <v>32949</v>
      </c>
      <c r="F234" s="47">
        <f t="shared" ref="F234:J234" si="98">F242</f>
        <v>0</v>
      </c>
      <c r="G234" s="47">
        <f t="shared" si="98"/>
        <v>0</v>
      </c>
      <c r="H234" s="47">
        <f t="shared" si="98"/>
        <v>0</v>
      </c>
      <c r="I234" s="47">
        <f t="shared" si="98"/>
        <v>32949</v>
      </c>
      <c r="J234" s="65">
        <f t="shared" si="98"/>
        <v>0</v>
      </c>
    </row>
    <row r="235" spans="2:10" x14ac:dyDescent="0.35">
      <c r="B235" s="172"/>
      <c r="C235" s="175"/>
      <c r="D235" s="85">
        <v>2024</v>
      </c>
      <c r="E235" s="40">
        <f>SUM(F235:J235)</f>
        <v>39472.6</v>
      </c>
      <c r="F235" s="47">
        <f>F243+F249</f>
        <v>0</v>
      </c>
      <c r="G235" s="47">
        <f t="shared" ref="G235:J235" si="99">G243+G249</f>
        <v>0</v>
      </c>
      <c r="H235" s="47">
        <f>H243+H249</f>
        <v>0</v>
      </c>
      <c r="I235" s="47">
        <f t="shared" si="99"/>
        <v>39472.6</v>
      </c>
      <c r="J235" s="65">
        <f t="shared" si="99"/>
        <v>0</v>
      </c>
    </row>
    <row r="236" spans="2:10" x14ac:dyDescent="0.35">
      <c r="B236" s="172"/>
      <c r="C236" s="175"/>
      <c r="D236" s="85">
        <v>2025</v>
      </c>
      <c r="E236" s="101">
        <f t="shared" ref="E236" si="100">SUM(F236:J236)</f>
        <v>42419.9</v>
      </c>
      <c r="F236" s="47">
        <f t="shared" ref="F236:J236" si="101">F244+F250</f>
        <v>0</v>
      </c>
      <c r="G236" s="47">
        <f t="shared" si="101"/>
        <v>0</v>
      </c>
      <c r="H236" s="47">
        <f t="shared" si="101"/>
        <v>0</v>
      </c>
      <c r="I236" s="47">
        <f t="shared" si="101"/>
        <v>42419.9</v>
      </c>
      <c r="J236" s="65">
        <f t="shared" si="101"/>
        <v>0</v>
      </c>
    </row>
    <row r="237" spans="2:10" x14ac:dyDescent="0.35">
      <c r="B237" s="172"/>
      <c r="C237" s="175"/>
      <c r="D237" s="85">
        <v>2026</v>
      </c>
      <c r="E237" s="111">
        <f>SUM(F237:J237)</f>
        <v>45550.2</v>
      </c>
      <c r="F237" s="86">
        <f>F245+F251</f>
        <v>0</v>
      </c>
      <c r="G237" s="86">
        <f t="shared" ref="G237:I237" si="102">G245+G251</f>
        <v>0</v>
      </c>
      <c r="H237" s="86">
        <f t="shared" si="102"/>
        <v>0</v>
      </c>
      <c r="I237" s="86">
        <f t="shared" si="102"/>
        <v>45550.2</v>
      </c>
      <c r="J237" s="87">
        <f>J245+J251</f>
        <v>0</v>
      </c>
    </row>
    <row r="238" spans="2:10" x14ac:dyDescent="0.35">
      <c r="B238" s="172"/>
      <c r="C238" s="175"/>
      <c r="D238" s="85">
        <v>2027</v>
      </c>
      <c r="E238" s="111">
        <f>SUM(F238:J238)</f>
        <v>44042.7</v>
      </c>
      <c r="F238" s="86">
        <f>F246+F252</f>
        <v>0</v>
      </c>
      <c r="G238" s="86">
        <f t="shared" ref="G238:I239" si="103">G246+G252</f>
        <v>0</v>
      </c>
      <c r="H238" s="86">
        <f t="shared" si="103"/>
        <v>0</v>
      </c>
      <c r="I238" s="86">
        <f t="shared" si="103"/>
        <v>44042.7</v>
      </c>
      <c r="J238" s="87">
        <f>J246+J252</f>
        <v>0</v>
      </c>
    </row>
    <row r="239" spans="2:10" x14ac:dyDescent="0.35">
      <c r="B239" s="172"/>
      <c r="C239" s="175"/>
      <c r="D239" s="41">
        <v>2028</v>
      </c>
      <c r="E239" s="102">
        <f>SUM(F239:J239)</f>
        <v>70142.7</v>
      </c>
      <c r="F239" s="86">
        <f>F247+F253</f>
        <v>0</v>
      </c>
      <c r="G239" s="86">
        <f t="shared" si="103"/>
        <v>0</v>
      </c>
      <c r="H239" s="86">
        <f t="shared" si="103"/>
        <v>0</v>
      </c>
      <c r="I239" s="86">
        <f t="shared" si="103"/>
        <v>70142.7</v>
      </c>
      <c r="J239" s="87">
        <f>J247+J253</f>
        <v>0</v>
      </c>
    </row>
    <row r="240" spans="2:10" x14ac:dyDescent="0.35">
      <c r="B240" s="173"/>
      <c r="C240" s="175"/>
      <c r="D240" s="31" t="s">
        <v>46</v>
      </c>
      <c r="E240" s="37">
        <f>SUM(E233:E239)</f>
        <v>306621.90000000002</v>
      </c>
      <c r="F240" s="37">
        <f t="shared" ref="F240:I240" si="104">SUM(F233:F239)</f>
        <v>0</v>
      </c>
      <c r="G240" s="37">
        <f t="shared" si="104"/>
        <v>0</v>
      </c>
      <c r="H240" s="37">
        <f t="shared" si="104"/>
        <v>0</v>
      </c>
      <c r="I240" s="37">
        <f t="shared" si="104"/>
        <v>306621.90000000002</v>
      </c>
      <c r="J240" s="66">
        <f>SUM(J233:J239)</f>
        <v>0</v>
      </c>
    </row>
    <row r="241" spans="2:12" x14ac:dyDescent="0.35">
      <c r="B241" s="171" t="s">
        <v>52</v>
      </c>
      <c r="C241" s="175" t="s">
        <v>62</v>
      </c>
      <c r="D241" s="38">
        <v>2022</v>
      </c>
      <c r="E241" s="49">
        <f>SUM(F241:J241)</f>
        <v>32044.799999999999</v>
      </c>
      <c r="F241" s="46"/>
      <c r="G241" s="46"/>
      <c r="H241" s="46"/>
      <c r="I241" s="46">
        <v>32044.799999999999</v>
      </c>
      <c r="J241" s="64"/>
    </row>
    <row r="242" spans="2:12" x14ac:dyDescent="0.35">
      <c r="B242" s="172"/>
      <c r="C242" s="175"/>
      <c r="D242" s="39">
        <v>2023</v>
      </c>
      <c r="E242" s="40">
        <f>SUM(F242:J242)</f>
        <v>32949</v>
      </c>
      <c r="F242" s="47"/>
      <c r="G242" s="47"/>
      <c r="H242" s="47"/>
      <c r="I242" s="47">
        <v>32949</v>
      </c>
      <c r="J242" s="65"/>
    </row>
    <row r="243" spans="2:12" x14ac:dyDescent="0.35">
      <c r="B243" s="172"/>
      <c r="C243" s="175"/>
      <c r="D243" s="85">
        <v>2024</v>
      </c>
      <c r="E243" s="40">
        <f>SUM(F243:J243)</f>
        <v>39472.6</v>
      </c>
      <c r="F243" s="86"/>
      <c r="G243" s="86"/>
      <c r="H243" s="86"/>
      <c r="I243" s="86">
        <v>39472.6</v>
      </c>
      <c r="J243" s="87"/>
      <c r="L243" s="109"/>
    </row>
    <row r="244" spans="2:12" x14ac:dyDescent="0.35">
      <c r="B244" s="172"/>
      <c r="C244" s="175"/>
      <c r="D244" s="85">
        <v>2025</v>
      </c>
      <c r="E244" s="101">
        <f t="shared" ref="E244" si="105">SUM(F244:J244)</f>
        <v>42419.9</v>
      </c>
      <c r="F244" s="86"/>
      <c r="G244" s="86"/>
      <c r="H244" s="86"/>
      <c r="I244" s="86">
        <v>42419.9</v>
      </c>
      <c r="J244" s="87"/>
    </row>
    <row r="245" spans="2:12" x14ac:dyDescent="0.35">
      <c r="B245" s="172"/>
      <c r="C245" s="175"/>
      <c r="D245" s="85">
        <v>2026</v>
      </c>
      <c r="E245" s="111">
        <f>SUM(F245:J245)</f>
        <v>45550.2</v>
      </c>
      <c r="F245" s="86"/>
      <c r="G245" s="86"/>
      <c r="H245" s="86"/>
      <c r="I245" s="86">
        <v>45550.2</v>
      </c>
      <c r="J245" s="87"/>
    </row>
    <row r="246" spans="2:12" x14ac:dyDescent="0.35">
      <c r="B246" s="172"/>
      <c r="C246" s="175"/>
      <c r="D246" s="85">
        <v>2027</v>
      </c>
      <c r="E246" s="111">
        <f>SUM(F246:J246)</f>
        <v>44042.7</v>
      </c>
      <c r="F246" s="86"/>
      <c r="G246" s="86"/>
      <c r="H246" s="86"/>
      <c r="I246" s="86">
        <v>44042.7</v>
      </c>
      <c r="J246" s="87"/>
    </row>
    <row r="247" spans="2:12" x14ac:dyDescent="0.35">
      <c r="B247" s="172"/>
      <c r="C247" s="175"/>
      <c r="D247" s="41">
        <v>2028</v>
      </c>
      <c r="E247" s="102">
        <f>SUM(F247:J247)</f>
        <v>70142.7</v>
      </c>
      <c r="F247" s="48"/>
      <c r="G247" s="48"/>
      <c r="H247" s="48"/>
      <c r="I247" s="48">
        <v>70142.7</v>
      </c>
      <c r="J247" s="67"/>
    </row>
    <row r="248" spans="2:12" x14ac:dyDescent="0.35">
      <c r="B248" s="173"/>
      <c r="C248" s="175"/>
      <c r="D248" s="31" t="s">
        <v>46</v>
      </c>
      <c r="E248" s="37">
        <f>SUM(E241:E247)</f>
        <v>306621.90000000002</v>
      </c>
      <c r="F248" s="37">
        <f t="shared" ref="F248:I248" si="106">SUM(F241:F247)</f>
        <v>0</v>
      </c>
      <c r="G248" s="37">
        <f>SUM(G241:G247)</f>
        <v>0</v>
      </c>
      <c r="H248" s="37">
        <f t="shared" si="106"/>
        <v>0</v>
      </c>
      <c r="I248" s="37">
        <f t="shared" si="106"/>
        <v>306621.90000000002</v>
      </c>
      <c r="J248" s="66">
        <f>SUM(J241:J247)</f>
        <v>0</v>
      </c>
    </row>
    <row r="249" spans="2:12" x14ac:dyDescent="0.35">
      <c r="B249" s="171" t="s">
        <v>137</v>
      </c>
      <c r="C249" s="175" t="s">
        <v>62</v>
      </c>
      <c r="D249" s="85">
        <v>2024</v>
      </c>
      <c r="E249" s="103">
        <f>SUM(F249:J249)</f>
        <v>0</v>
      </c>
      <c r="F249" s="86"/>
      <c r="G249" s="86"/>
      <c r="H249" s="86"/>
      <c r="I249" s="86"/>
      <c r="J249" s="87"/>
    </row>
    <row r="250" spans="2:12" x14ac:dyDescent="0.35">
      <c r="B250" s="172"/>
      <c r="C250" s="175"/>
      <c r="D250" s="85">
        <v>2025</v>
      </c>
      <c r="E250" s="40">
        <f t="shared" ref="E250" si="107">SUM(F250:J250)</f>
        <v>0</v>
      </c>
      <c r="F250" s="86"/>
      <c r="G250" s="86"/>
      <c r="H250" s="86"/>
      <c r="I250" s="86"/>
      <c r="J250" s="87"/>
    </row>
    <row r="251" spans="2:12" x14ac:dyDescent="0.35">
      <c r="B251" s="172"/>
      <c r="C251" s="175"/>
      <c r="D251" s="85">
        <v>2026</v>
      </c>
      <c r="E251" s="111">
        <f>SUM(F251:J251)</f>
        <v>0</v>
      </c>
      <c r="F251" s="86"/>
      <c r="G251" s="86"/>
      <c r="H251" s="86"/>
      <c r="I251" s="86"/>
      <c r="J251" s="87"/>
    </row>
    <row r="252" spans="2:12" x14ac:dyDescent="0.35">
      <c r="B252" s="172"/>
      <c r="C252" s="175"/>
      <c r="D252" s="85">
        <v>2027</v>
      </c>
      <c r="E252" s="111">
        <f>SUM(F252:J252)</f>
        <v>0</v>
      </c>
      <c r="F252" s="86"/>
      <c r="G252" s="86"/>
      <c r="H252" s="86"/>
      <c r="I252" s="86"/>
      <c r="J252" s="87"/>
    </row>
    <row r="253" spans="2:12" x14ac:dyDescent="0.35">
      <c r="B253" s="172"/>
      <c r="C253" s="175"/>
      <c r="D253" s="41">
        <v>2028</v>
      </c>
      <c r="E253" s="111">
        <f>SUM(F253:J253)</f>
        <v>0</v>
      </c>
      <c r="F253" s="48"/>
      <c r="G253" s="48"/>
      <c r="H253" s="48"/>
      <c r="I253" s="48"/>
      <c r="J253" s="67"/>
    </row>
    <row r="254" spans="2:12" x14ac:dyDescent="0.35">
      <c r="B254" s="172"/>
      <c r="C254" s="175"/>
      <c r="D254" s="31" t="s">
        <v>46</v>
      </c>
      <c r="E254" s="37">
        <f>SUM(E249:E253)</f>
        <v>0</v>
      </c>
      <c r="F254" s="37">
        <f t="shared" ref="F254:I254" si="108">SUM(F249:F253)</f>
        <v>0</v>
      </c>
      <c r="G254" s="37">
        <f t="shared" si="108"/>
        <v>0</v>
      </c>
      <c r="H254" s="37">
        <f t="shared" si="108"/>
        <v>0</v>
      </c>
      <c r="I254" s="37">
        <f t="shared" si="108"/>
        <v>0</v>
      </c>
      <c r="J254" s="66">
        <f>SUM(J249:J253)</f>
        <v>0</v>
      </c>
    </row>
    <row r="255" spans="2:12" x14ac:dyDescent="0.35">
      <c r="B255" s="168" t="s">
        <v>67</v>
      </c>
      <c r="C255" s="169"/>
      <c r="D255" s="169"/>
      <c r="E255" s="169"/>
      <c r="F255" s="169"/>
      <c r="G255" s="169"/>
      <c r="H255" s="169"/>
      <c r="I255" s="169"/>
      <c r="J255" s="170"/>
    </row>
    <row r="256" spans="2:12" x14ac:dyDescent="0.35">
      <c r="B256" s="178" t="s">
        <v>46</v>
      </c>
      <c r="C256" s="175" t="s">
        <v>62</v>
      </c>
      <c r="D256" s="38">
        <v>2022</v>
      </c>
      <c r="E256" s="49">
        <f>SUM(F256:J256)</f>
        <v>7545.1</v>
      </c>
      <c r="F256" s="46">
        <f>F264</f>
        <v>0</v>
      </c>
      <c r="G256" s="46">
        <f t="shared" ref="G256:I256" si="109">G264</f>
        <v>0</v>
      </c>
      <c r="H256" s="46">
        <f t="shared" si="109"/>
        <v>0</v>
      </c>
      <c r="I256" s="46">
        <f t="shared" si="109"/>
        <v>7545.1</v>
      </c>
      <c r="J256" s="64">
        <f>J264</f>
        <v>0</v>
      </c>
    </row>
    <row r="257" spans="2:12" x14ac:dyDescent="0.35">
      <c r="B257" s="178"/>
      <c r="C257" s="175"/>
      <c r="D257" s="39">
        <v>2023</v>
      </c>
      <c r="E257" s="40">
        <f>SUM(F257:J257)</f>
        <v>7467.3</v>
      </c>
      <c r="F257" s="47">
        <f>F265+F272</f>
        <v>0</v>
      </c>
      <c r="G257" s="47">
        <f>G265+G272</f>
        <v>0</v>
      </c>
      <c r="H257" s="47">
        <f>H265+H272</f>
        <v>408.5</v>
      </c>
      <c r="I257" s="47">
        <f>I265+I272</f>
        <v>7058.8</v>
      </c>
      <c r="J257" s="65">
        <f t="shared" ref="J257" si="110">J265+J272</f>
        <v>0</v>
      </c>
    </row>
    <row r="258" spans="2:12" x14ac:dyDescent="0.35">
      <c r="B258" s="178"/>
      <c r="C258" s="175"/>
      <c r="D258" s="85">
        <v>2024</v>
      </c>
      <c r="E258" s="40">
        <f>SUM(F258:J258)</f>
        <v>4035.7</v>
      </c>
      <c r="F258" s="47">
        <f>F266+F273</f>
        <v>0</v>
      </c>
      <c r="G258" s="47">
        <f t="shared" ref="G258:J258" si="111">G266+G273</f>
        <v>0</v>
      </c>
      <c r="H258" s="47">
        <f t="shared" si="111"/>
        <v>0</v>
      </c>
      <c r="I258" s="47">
        <f t="shared" si="111"/>
        <v>4035.7</v>
      </c>
      <c r="J258" s="65">
        <f t="shared" si="111"/>
        <v>0</v>
      </c>
    </row>
    <row r="259" spans="2:12" x14ac:dyDescent="0.35">
      <c r="B259" s="178"/>
      <c r="C259" s="175"/>
      <c r="D259" s="85">
        <v>2025</v>
      </c>
      <c r="E259" s="101">
        <f t="shared" ref="E259" si="112">SUM(F259:J259)</f>
        <v>7649</v>
      </c>
      <c r="F259" s="47">
        <f>F267+F274+F279</f>
        <v>0</v>
      </c>
      <c r="G259" s="47">
        <f t="shared" ref="G259:J259" si="113">G267+G274+G279</f>
        <v>0</v>
      </c>
      <c r="H259" s="47">
        <f t="shared" si="113"/>
        <v>4300.6000000000004</v>
      </c>
      <c r="I259" s="47">
        <f t="shared" si="113"/>
        <v>3348.4</v>
      </c>
      <c r="J259" s="65">
        <f t="shared" si="113"/>
        <v>0</v>
      </c>
    </row>
    <row r="260" spans="2:12" x14ac:dyDescent="0.35">
      <c r="B260" s="178"/>
      <c r="C260" s="175"/>
      <c r="D260" s="85">
        <v>2026</v>
      </c>
      <c r="E260" s="111">
        <f>SUM(F260:J260)</f>
        <v>1934.4</v>
      </c>
      <c r="F260" s="47">
        <f t="shared" ref="F260:J260" si="114">F268+F275+F280</f>
        <v>0</v>
      </c>
      <c r="G260" s="47">
        <f t="shared" si="114"/>
        <v>0</v>
      </c>
      <c r="H260" s="47">
        <f t="shared" si="114"/>
        <v>0</v>
      </c>
      <c r="I260" s="47">
        <f t="shared" si="114"/>
        <v>1934.4</v>
      </c>
      <c r="J260" s="65">
        <f t="shared" si="114"/>
        <v>0</v>
      </c>
    </row>
    <row r="261" spans="2:12" x14ac:dyDescent="0.35">
      <c r="B261" s="178"/>
      <c r="C261" s="175"/>
      <c r="D261" s="85">
        <v>2027</v>
      </c>
      <c r="E261" s="111">
        <f>SUM(F261:J261)</f>
        <v>1934.4</v>
      </c>
      <c r="F261" s="86">
        <f>F269+F276+F281</f>
        <v>0</v>
      </c>
      <c r="G261" s="86">
        <f t="shared" ref="G261:I262" si="115">G269+G276+G281</f>
        <v>0</v>
      </c>
      <c r="H261" s="86">
        <f t="shared" si="115"/>
        <v>0</v>
      </c>
      <c r="I261" s="86">
        <f t="shared" si="115"/>
        <v>1934.4</v>
      </c>
      <c r="J261" s="87">
        <f>J269+J276+J281</f>
        <v>0</v>
      </c>
    </row>
    <row r="262" spans="2:12" x14ac:dyDescent="0.35">
      <c r="B262" s="178"/>
      <c r="C262" s="175"/>
      <c r="D262" s="41">
        <v>2028</v>
      </c>
      <c r="E262" s="111">
        <f>SUM(F262:J262)</f>
        <v>1934.4</v>
      </c>
      <c r="F262" s="86">
        <f>F270+F277+F282</f>
        <v>0</v>
      </c>
      <c r="G262" s="86">
        <f t="shared" si="115"/>
        <v>0</v>
      </c>
      <c r="H262" s="86">
        <f t="shared" si="115"/>
        <v>0</v>
      </c>
      <c r="I262" s="86">
        <f t="shared" si="115"/>
        <v>1934.4</v>
      </c>
      <c r="J262" s="87">
        <f>J270+J277+J282</f>
        <v>0</v>
      </c>
    </row>
    <row r="263" spans="2:12" x14ac:dyDescent="0.35">
      <c r="B263" s="178"/>
      <c r="C263" s="175"/>
      <c r="D263" s="31" t="s">
        <v>46</v>
      </c>
      <c r="E263" s="37">
        <f>SUM(E256:E262)</f>
        <v>32500.300000000007</v>
      </c>
      <c r="F263" s="37">
        <f t="shared" ref="F263:I263" si="116">SUM(F256:F262)</f>
        <v>0</v>
      </c>
      <c r="G263" s="37">
        <f t="shared" si="116"/>
        <v>0</v>
      </c>
      <c r="H263" s="37">
        <f t="shared" si="116"/>
        <v>4709.1000000000004</v>
      </c>
      <c r="I263" s="37">
        <f t="shared" si="116"/>
        <v>27791.200000000008</v>
      </c>
      <c r="J263" s="66">
        <f>SUM(J256:J262)</f>
        <v>0</v>
      </c>
    </row>
    <row r="264" spans="2:12" x14ac:dyDescent="0.35">
      <c r="B264" s="171" t="s">
        <v>68</v>
      </c>
      <c r="C264" s="175" t="s">
        <v>62</v>
      </c>
      <c r="D264" s="38">
        <v>2022</v>
      </c>
      <c r="E264" s="49">
        <f>SUM(F264:J264)</f>
        <v>7545.1</v>
      </c>
      <c r="F264" s="46"/>
      <c r="G264" s="46"/>
      <c r="H264" s="46"/>
      <c r="I264" s="46">
        <f>7075.1+470</f>
        <v>7545.1</v>
      </c>
      <c r="J264" s="64"/>
    </row>
    <row r="265" spans="2:12" x14ac:dyDescent="0.35">
      <c r="B265" s="172"/>
      <c r="C265" s="175"/>
      <c r="D265" s="39">
        <v>2023</v>
      </c>
      <c r="E265" s="40">
        <f>SUM(F265:J265)</f>
        <v>7058.8</v>
      </c>
      <c r="F265" s="47"/>
      <c r="G265" s="47"/>
      <c r="H265" s="47"/>
      <c r="I265" s="47">
        <v>7058.8</v>
      </c>
      <c r="J265" s="65"/>
    </row>
    <row r="266" spans="2:12" x14ac:dyDescent="0.35">
      <c r="B266" s="172"/>
      <c r="C266" s="175"/>
      <c r="D266" s="85">
        <v>2024</v>
      </c>
      <c r="E266" s="40">
        <f>SUM(F266:J266)</f>
        <v>4035.7</v>
      </c>
      <c r="F266" s="86"/>
      <c r="G266" s="86"/>
      <c r="H266" s="86"/>
      <c r="I266" s="86">
        <v>4035.7</v>
      </c>
      <c r="J266" s="87"/>
      <c r="L266" s="109"/>
    </row>
    <row r="267" spans="2:12" x14ac:dyDescent="0.35">
      <c r="B267" s="172"/>
      <c r="C267" s="175"/>
      <c r="D267" s="85">
        <v>2025</v>
      </c>
      <c r="E267" s="101">
        <f t="shared" ref="E267" si="117">SUM(F267:J267)</f>
        <v>2959.5</v>
      </c>
      <c r="F267" s="86"/>
      <c r="G267" s="86"/>
      <c r="H267" s="86"/>
      <c r="I267" s="86">
        <v>2959.5</v>
      </c>
      <c r="J267" s="87"/>
    </row>
    <row r="268" spans="2:12" x14ac:dyDescent="0.35">
      <c r="B268" s="172"/>
      <c r="C268" s="175"/>
      <c r="D268" s="85">
        <v>2026</v>
      </c>
      <c r="E268" s="111">
        <f>SUM(F268:J268)</f>
        <v>1934.4</v>
      </c>
      <c r="F268" s="86"/>
      <c r="G268" s="86"/>
      <c r="H268" s="86"/>
      <c r="I268" s="86">
        <v>1934.4</v>
      </c>
      <c r="J268" s="87"/>
    </row>
    <row r="269" spans="2:12" x14ac:dyDescent="0.35">
      <c r="B269" s="172"/>
      <c r="C269" s="175"/>
      <c r="D269" s="85">
        <v>2027</v>
      </c>
      <c r="E269" s="111">
        <f>SUM(F269:J269)</f>
        <v>1934.4</v>
      </c>
      <c r="F269" s="86"/>
      <c r="G269" s="86"/>
      <c r="H269" s="86"/>
      <c r="I269" s="86">
        <v>1934.4</v>
      </c>
      <c r="J269" s="87"/>
    </row>
    <row r="270" spans="2:12" x14ac:dyDescent="0.35">
      <c r="B270" s="172"/>
      <c r="C270" s="175"/>
      <c r="D270" s="41">
        <v>2028</v>
      </c>
      <c r="E270" s="111">
        <f>SUM(F270:J270)</f>
        <v>1934.4</v>
      </c>
      <c r="F270" s="48"/>
      <c r="G270" s="48"/>
      <c r="H270" s="48"/>
      <c r="I270" s="48">
        <v>1934.4</v>
      </c>
      <c r="J270" s="67"/>
    </row>
    <row r="271" spans="2:12" x14ac:dyDescent="0.35">
      <c r="B271" s="173"/>
      <c r="C271" s="175"/>
      <c r="D271" s="31" t="s">
        <v>46</v>
      </c>
      <c r="E271" s="37">
        <f>SUM(E264:E270)</f>
        <v>27402.300000000007</v>
      </c>
      <c r="F271" s="37">
        <f t="shared" ref="F271:I271" si="118">SUM(F264:F270)</f>
        <v>0</v>
      </c>
      <c r="G271" s="37">
        <f t="shared" si="118"/>
        <v>0</v>
      </c>
      <c r="H271" s="37">
        <f t="shared" si="118"/>
        <v>0</v>
      </c>
      <c r="I271" s="37">
        <f t="shared" si="118"/>
        <v>27402.300000000007</v>
      </c>
      <c r="J271" s="66">
        <f>SUM(J264:J270)</f>
        <v>0</v>
      </c>
    </row>
    <row r="272" spans="2:12" x14ac:dyDescent="0.35">
      <c r="B272" s="172" t="s">
        <v>137</v>
      </c>
      <c r="C272" s="176" t="s">
        <v>62</v>
      </c>
      <c r="D272" s="39">
        <v>2023</v>
      </c>
      <c r="E272" s="40">
        <f>SUM(F272:J272)</f>
        <v>408.5</v>
      </c>
      <c r="F272" s="47"/>
      <c r="G272" s="47"/>
      <c r="H272" s="47">
        <v>408.5</v>
      </c>
      <c r="I272" s="47"/>
      <c r="J272" s="65"/>
    </row>
    <row r="273" spans="2:10" x14ac:dyDescent="0.35">
      <c r="B273" s="172"/>
      <c r="C273" s="186"/>
      <c r="D273" s="85">
        <v>2024</v>
      </c>
      <c r="E273" s="40">
        <f>SUM(F273:J273)</f>
        <v>0</v>
      </c>
      <c r="F273" s="86"/>
      <c r="G273" s="86"/>
      <c r="H273" s="86"/>
      <c r="I273" s="86"/>
      <c r="J273" s="87"/>
    </row>
    <row r="274" spans="2:10" x14ac:dyDescent="0.35">
      <c r="B274" s="172"/>
      <c r="C274" s="186"/>
      <c r="D274" s="85">
        <v>2025</v>
      </c>
      <c r="E274" s="101">
        <f t="shared" ref="E274" si="119">SUM(F274:J274)</f>
        <v>0</v>
      </c>
      <c r="F274" s="86"/>
      <c r="G274" s="86"/>
      <c r="H274" s="86"/>
      <c r="I274" s="86"/>
      <c r="J274" s="87"/>
    </row>
    <row r="275" spans="2:10" x14ac:dyDescent="0.35">
      <c r="B275" s="172"/>
      <c r="C275" s="186"/>
      <c r="D275" s="85">
        <v>2026</v>
      </c>
      <c r="E275" s="111">
        <f>SUM(F275:J275)</f>
        <v>0</v>
      </c>
      <c r="F275" s="86"/>
      <c r="G275" s="86"/>
      <c r="H275" s="86"/>
      <c r="I275" s="86"/>
      <c r="J275" s="87"/>
    </row>
    <row r="276" spans="2:10" x14ac:dyDescent="0.35">
      <c r="B276" s="172"/>
      <c r="C276" s="186"/>
      <c r="D276" s="85">
        <v>2027</v>
      </c>
      <c r="E276" s="111">
        <f>SUM(F276:J276)</f>
        <v>0</v>
      </c>
      <c r="F276" s="86"/>
      <c r="G276" s="86"/>
      <c r="H276" s="86"/>
      <c r="I276" s="86"/>
      <c r="J276" s="87"/>
    </row>
    <row r="277" spans="2:10" x14ac:dyDescent="0.35">
      <c r="B277" s="172"/>
      <c r="C277" s="186"/>
      <c r="D277" s="41">
        <v>2028</v>
      </c>
      <c r="E277" s="102">
        <f>SUM(F277:J277)</f>
        <v>0</v>
      </c>
      <c r="F277" s="48"/>
      <c r="G277" s="48"/>
      <c r="H277" s="48"/>
      <c r="I277" s="48"/>
      <c r="J277" s="67"/>
    </row>
    <row r="278" spans="2:10" x14ac:dyDescent="0.35">
      <c r="B278" s="173"/>
      <c r="C278" s="180"/>
      <c r="D278" s="31" t="s">
        <v>46</v>
      </c>
      <c r="E278" s="37">
        <f>SUM(E272:E277)</f>
        <v>408.5</v>
      </c>
      <c r="F278" s="37">
        <f t="shared" ref="F278:I278" si="120">SUM(F272:F277)</f>
        <v>0</v>
      </c>
      <c r="G278" s="37">
        <f t="shared" si="120"/>
        <v>0</v>
      </c>
      <c r="H278" s="37">
        <f t="shared" si="120"/>
        <v>408.5</v>
      </c>
      <c r="I278" s="37">
        <f t="shared" si="120"/>
        <v>0</v>
      </c>
      <c r="J278" s="66">
        <f>SUM(J272:J277)</f>
        <v>0</v>
      </c>
    </row>
    <row r="279" spans="2:10" x14ac:dyDescent="0.35">
      <c r="B279" s="171" t="s">
        <v>153</v>
      </c>
      <c r="C279" s="175" t="s">
        <v>62</v>
      </c>
      <c r="D279" s="38">
        <v>2025</v>
      </c>
      <c r="E279" s="103">
        <f>SUM(F279:J279)</f>
        <v>4689.5</v>
      </c>
      <c r="F279" s="46"/>
      <c r="G279" s="46"/>
      <c r="H279" s="46">
        <v>4300.6000000000004</v>
      </c>
      <c r="I279" s="46">
        <v>388.9</v>
      </c>
      <c r="J279" s="64"/>
    </row>
    <row r="280" spans="2:10" x14ac:dyDescent="0.35">
      <c r="B280" s="172"/>
      <c r="C280" s="175"/>
      <c r="D280" s="39">
        <v>2026</v>
      </c>
      <c r="E280" s="40">
        <f t="shared" ref="E280:E281" si="121">SUM(F280:J280)</f>
        <v>0</v>
      </c>
      <c r="F280" s="47"/>
      <c r="G280" s="47"/>
      <c r="H280" s="47"/>
      <c r="I280" s="47"/>
      <c r="J280" s="65"/>
    </row>
    <row r="281" spans="2:10" x14ac:dyDescent="0.35">
      <c r="B281" s="172"/>
      <c r="C281" s="175"/>
      <c r="D281" s="85">
        <v>2027</v>
      </c>
      <c r="E281" s="111">
        <f t="shared" si="121"/>
        <v>0</v>
      </c>
      <c r="F281" s="86"/>
      <c r="G281" s="86"/>
      <c r="H281" s="86"/>
      <c r="I281" s="86"/>
      <c r="J281" s="87"/>
    </row>
    <row r="282" spans="2:10" x14ac:dyDescent="0.35">
      <c r="B282" s="172"/>
      <c r="C282" s="175"/>
      <c r="D282" s="120">
        <v>2028</v>
      </c>
      <c r="E282" s="111">
        <f>SUM(F282:J282)</f>
        <v>0</v>
      </c>
      <c r="F282" s="48"/>
      <c r="G282" s="48"/>
      <c r="H282" s="48"/>
      <c r="I282" s="48"/>
      <c r="J282" s="67"/>
    </row>
    <row r="283" spans="2:10" x14ac:dyDescent="0.35">
      <c r="B283" s="173"/>
      <c r="C283" s="175"/>
      <c r="D283" s="31" t="s">
        <v>46</v>
      </c>
      <c r="E283" s="37">
        <f>SUM(E279:E282)</f>
        <v>4689.5</v>
      </c>
      <c r="F283" s="37">
        <f>SUM(F279:F282)</f>
        <v>0</v>
      </c>
      <c r="G283" s="37">
        <f t="shared" ref="G283:I283" si="122">SUM(G279:G282)</f>
        <v>0</v>
      </c>
      <c r="H283" s="37">
        <f t="shared" si="122"/>
        <v>4300.6000000000004</v>
      </c>
      <c r="I283" s="37">
        <f t="shared" si="122"/>
        <v>388.9</v>
      </c>
      <c r="J283" s="66">
        <f>SUM(J279:J282)</f>
        <v>0</v>
      </c>
    </row>
    <row r="284" spans="2:10" x14ac:dyDescent="0.35">
      <c r="B284" s="168" t="s">
        <v>69</v>
      </c>
      <c r="C284" s="169"/>
      <c r="D284" s="169"/>
      <c r="E284" s="169"/>
      <c r="F284" s="169"/>
      <c r="G284" s="169"/>
      <c r="H284" s="169"/>
      <c r="I284" s="169"/>
      <c r="J284" s="170"/>
    </row>
    <row r="285" spans="2:10" x14ac:dyDescent="0.35">
      <c r="B285" s="178" t="s">
        <v>46</v>
      </c>
      <c r="C285" s="175" t="s">
        <v>116</v>
      </c>
      <c r="D285" s="38">
        <v>2022</v>
      </c>
      <c r="E285" s="49">
        <f>SUM(F285:J285)</f>
        <v>6379.6999999999989</v>
      </c>
      <c r="F285" s="50">
        <f>F293+F297+F315+F323+F331</f>
        <v>0</v>
      </c>
      <c r="G285" s="50">
        <f t="shared" ref="G285:J285" si="123">G293+G297+G315+G323+G331</f>
        <v>3299.6</v>
      </c>
      <c r="H285" s="50">
        <f t="shared" si="123"/>
        <v>244.10000000000002</v>
      </c>
      <c r="I285" s="50">
        <f t="shared" si="123"/>
        <v>2835.9999999999995</v>
      </c>
      <c r="J285" s="99">
        <f t="shared" si="123"/>
        <v>0</v>
      </c>
    </row>
    <row r="286" spans="2:10" x14ac:dyDescent="0.35">
      <c r="B286" s="178"/>
      <c r="C286" s="175"/>
      <c r="D286" s="39">
        <v>2023</v>
      </c>
      <c r="E286" s="40">
        <f>SUM(F286:J286)</f>
        <v>4660.3999999999996</v>
      </c>
      <c r="F286" s="47">
        <f>F294+F298+F301+F308+F316+F324+F332</f>
        <v>0</v>
      </c>
      <c r="G286" s="47">
        <f t="shared" ref="G286:J286" si="124">G294+G298+G301+G308+G316+G324+G332</f>
        <v>248.6</v>
      </c>
      <c r="H286" s="47">
        <f t="shared" si="124"/>
        <v>1806</v>
      </c>
      <c r="I286" s="47">
        <f t="shared" si="124"/>
        <v>2605.8000000000002</v>
      </c>
      <c r="J286" s="65">
        <f t="shared" si="124"/>
        <v>0</v>
      </c>
    </row>
    <row r="287" spans="2:10" x14ac:dyDescent="0.35">
      <c r="B287" s="178"/>
      <c r="C287" s="175"/>
      <c r="D287" s="85">
        <v>2024</v>
      </c>
      <c r="E287" s="40">
        <f>SUM(F287:J287)</f>
        <v>4927.6000000000004</v>
      </c>
      <c r="F287" s="47">
        <f>F295+F299+F302+F309+F317+F325+F333</f>
        <v>0</v>
      </c>
      <c r="G287" s="47">
        <f t="shared" ref="G287:J287" si="125">G295+G299+G302+G309+G317+G325+G333</f>
        <v>248.6</v>
      </c>
      <c r="H287" s="47">
        <f>H295+H299+H302+H309+H317+H325+H333</f>
        <v>2188.5</v>
      </c>
      <c r="I287" s="47">
        <f t="shared" si="125"/>
        <v>2490.5</v>
      </c>
      <c r="J287" s="65">
        <f t="shared" si="125"/>
        <v>0</v>
      </c>
    </row>
    <row r="288" spans="2:10" x14ac:dyDescent="0.35">
      <c r="B288" s="178"/>
      <c r="C288" s="175"/>
      <c r="D288" s="85">
        <v>2025</v>
      </c>
      <c r="E288" s="101">
        <f t="shared" ref="E288" si="126">SUM(F288:J288)</f>
        <v>5374.2000000000007</v>
      </c>
      <c r="F288" s="86">
        <f>F303+F310+F318+F326+F334</f>
        <v>0</v>
      </c>
      <c r="G288" s="86">
        <f t="shared" ref="G288:J288" si="127">G303+G310+G318+G326+G334</f>
        <v>248.6</v>
      </c>
      <c r="H288" s="86">
        <f t="shared" si="127"/>
        <v>2367.3000000000002</v>
      </c>
      <c r="I288" s="86">
        <f t="shared" si="127"/>
        <v>2758.3</v>
      </c>
      <c r="J288" s="87">
        <f t="shared" si="127"/>
        <v>0</v>
      </c>
    </row>
    <row r="289" spans="2:10" x14ac:dyDescent="0.35">
      <c r="B289" s="178"/>
      <c r="C289" s="175"/>
      <c r="D289" s="85">
        <v>2026</v>
      </c>
      <c r="E289" s="111">
        <f>SUM(F289:J289)</f>
        <v>3441.3</v>
      </c>
      <c r="F289" s="86">
        <f>F304+F311+F319+F327+F335</f>
        <v>0</v>
      </c>
      <c r="G289" s="86">
        <f t="shared" ref="G289:I289" si="128">G304+G311+G319+G327+G335</f>
        <v>0</v>
      </c>
      <c r="H289" s="86">
        <f t="shared" si="128"/>
        <v>0</v>
      </c>
      <c r="I289" s="86">
        <f t="shared" si="128"/>
        <v>3441.3</v>
      </c>
      <c r="J289" s="87">
        <f>J304+J311+J319+J327+J335</f>
        <v>0</v>
      </c>
    </row>
    <row r="290" spans="2:10" x14ac:dyDescent="0.35">
      <c r="B290" s="178"/>
      <c r="C290" s="175"/>
      <c r="D290" s="85">
        <v>2027</v>
      </c>
      <c r="E290" s="111">
        <f>SUM(F290:J290)</f>
        <v>3441.3</v>
      </c>
      <c r="F290" s="86">
        <f>F305+F312+F320+F328+F336</f>
        <v>0</v>
      </c>
      <c r="G290" s="86">
        <f t="shared" ref="G290:I291" si="129">G305+G312+G320+G328+G336</f>
        <v>0</v>
      </c>
      <c r="H290" s="86">
        <f t="shared" si="129"/>
        <v>0</v>
      </c>
      <c r="I290" s="86">
        <f t="shared" si="129"/>
        <v>3441.3</v>
      </c>
      <c r="J290" s="87">
        <f>J305+J312+J320+J328+J336</f>
        <v>0</v>
      </c>
    </row>
    <row r="291" spans="2:10" x14ac:dyDescent="0.35">
      <c r="B291" s="178"/>
      <c r="C291" s="175"/>
      <c r="D291" s="41">
        <v>2028</v>
      </c>
      <c r="E291" s="111">
        <f>SUM(F291:J291)</f>
        <v>3441.3</v>
      </c>
      <c r="F291" s="86">
        <f>F306+F313+F321+F329+F337</f>
        <v>0</v>
      </c>
      <c r="G291" s="86">
        <f t="shared" si="129"/>
        <v>0</v>
      </c>
      <c r="H291" s="86">
        <f t="shared" si="129"/>
        <v>0</v>
      </c>
      <c r="I291" s="86">
        <f t="shared" si="129"/>
        <v>3441.3</v>
      </c>
      <c r="J291" s="87">
        <f>J306+J313+J321+J329+J337</f>
        <v>0</v>
      </c>
    </row>
    <row r="292" spans="2:10" x14ac:dyDescent="0.35">
      <c r="B292" s="178"/>
      <c r="C292" s="175"/>
      <c r="D292" s="31" t="s">
        <v>46</v>
      </c>
      <c r="E292" s="37">
        <f>SUM(E285:E291)</f>
        <v>31665.8</v>
      </c>
      <c r="F292" s="37">
        <f t="shared" ref="F292:I292" si="130">SUM(F285:F291)</f>
        <v>0</v>
      </c>
      <c r="G292" s="37">
        <f t="shared" si="130"/>
        <v>4045.3999999999996</v>
      </c>
      <c r="H292" s="37">
        <f t="shared" si="130"/>
        <v>6605.9000000000005</v>
      </c>
      <c r="I292" s="37">
        <f t="shared" si="130"/>
        <v>21014.499999999996</v>
      </c>
      <c r="J292" s="66">
        <f>SUM(J285:J291)</f>
        <v>0</v>
      </c>
    </row>
    <row r="293" spans="2:10" x14ac:dyDescent="0.35">
      <c r="B293" s="171" t="s">
        <v>70</v>
      </c>
      <c r="C293" s="175" t="s">
        <v>62</v>
      </c>
      <c r="D293" s="38">
        <v>2022</v>
      </c>
      <c r="E293" s="49">
        <f>SUM(F293:J293)</f>
        <v>190.9</v>
      </c>
      <c r="F293" s="46"/>
      <c r="G293" s="46"/>
      <c r="H293" s="46">
        <v>190.9</v>
      </c>
      <c r="I293" s="46"/>
      <c r="J293" s="64"/>
    </row>
    <row r="294" spans="2:10" x14ac:dyDescent="0.35">
      <c r="B294" s="172"/>
      <c r="C294" s="175"/>
      <c r="D294" s="39">
        <v>2023</v>
      </c>
      <c r="E294" s="40">
        <f>SUM(F294:J294)</f>
        <v>0</v>
      </c>
      <c r="F294" s="47"/>
      <c r="G294" s="47"/>
      <c r="H294" s="47"/>
      <c r="I294" s="47"/>
      <c r="J294" s="65"/>
    </row>
    <row r="295" spans="2:10" x14ac:dyDescent="0.35">
      <c r="B295" s="172"/>
      <c r="C295" s="175"/>
      <c r="D295" s="85">
        <v>2024</v>
      </c>
      <c r="E295" s="40">
        <f>SUM(F295:J295)</f>
        <v>0</v>
      </c>
      <c r="F295" s="86"/>
      <c r="G295" s="86"/>
      <c r="H295" s="86"/>
      <c r="I295" s="86"/>
      <c r="J295" s="87"/>
    </row>
    <row r="296" spans="2:10" x14ac:dyDescent="0.35">
      <c r="B296" s="173"/>
      <c r="C296" s="175"/>
      <c r="D296" s="31" t="s">
        <v>46</v>
      </c>
      <c r="E296" s="37">
        <f t="shared" ref="E296:I296" si="131">SUM(E293:E295)</f>
        <v>190.9</v>
      </c>
      <c r="F296" s="37">
        <f t="shared" si="131"/>
        <v>0</v>
      </c>
      <c r="G296" s="37">
        <f t="shared" si="131"/>
        <v>0</v>
      </c>
      <c r="H296" s="37">
        <f t="shared" si="131"/>
        <v>190.9</v>
      </c>
      <c r="I296" s="37">
        <f t="shared" si="131"/>
        <v>0</v>
      </c>
      <c r="J296" s="66">
        <f>SUM(J293:J295)</f>
        <v>0</v>
      </c>
    </row>
    <row r="297" spans="2:10" x14ac:dyDescent="0.35">
      <c r="B297" s="171" t="s">
        <v>71</v>
      </c>
      <c r="C297" s="175" t="s">
        <v>62</v>
      </c>
      <c r="D297" s="38">
        <v>2022</v>
      </c>
      <c r="E297" s="49">
        <f>SUM(F297:J297)</f>
        <v>53.2</v>
      </c>
      <c r="F297" s="46"/>
      <c r="G297" s="46"/>
      <c r="H297" s="46">
        <v>53.2</v>
      </c>
      <c r="I297" s="46"/>
      <c r="J297" s="64"/>
    </row>
    <row r="298" spans="2:10" x14ac:dyDescent="0.35">
      <c r="B298" s="172"/>
      <c r="C298" s="175"/>
      <c r="D298" s="39">
        <v>2023</v>
      </c>
      <c r="E298" s="40">
        <f>SUM(F298:J298)</f>
        <v>0</v>
      </c>
      <c r="F298" s="47"/>
      <c r="G298" s="47"/>
      <c r="H298" s="47"/>
      <c r="I298" s="47"/>
      <c r="J298" s="65"/>
    </row>
    <row r="299" spans="2:10" x14ac:dyDescent="0.35">
      <c r="B299" s="172"/>
      <c r="C299" s="175"/>
      <c r="D299" s="85">
        <v>2024</v>
      </c>
      <c r="E299" s="40">
        <f>SUM(F299:J299)</f>
        <v>0</v>
      </c>
      <c r="F299" s="86"/>
      <c r="G299" s="86"/>
      <c r="H299" s="86"/>
      <c r="I299" s="86"/>
      <c r="J299" s="87"/>
    </row>
    <row r="300" spans="2:10" x14ac:dyDescent="0.35">
      <c r="B300" s="173"/>
      <c r="C300" s="175"/>
      <c r="D300" s="31" t="s">
        <v>46</v>
      </c>
      <c r="E300" s="37">
        <f t="shared" ref="E300:J300" si="132">SUM(E297:E299)</f>
        <v>53.2</v>
      </c>
      <c r="F300" s="37">
        <f t="shared" si="132"/>
        <v>0</v>
      </c>
      <c r="G300" s="37">
        <f t="shared" si="132"/>
        <v>0</v>
      </c>
      <c r="H300" s="37">
        <f t="shared" si="132"/>
        <v>53.2</v>
      </c>
      <c r="I300" s="37">
        <f t="shared" si="132"/>
        <v>0</v>
      </c>
      <c r="J300" s="66">
        <f t="shared" si="132"/>
        <v>0</v>
      </c>
    </row>
    <row r="301" spans="2:10" x14ac:dyDescent="0.35">
      <c r="B301" s="172" t="s">
        <v>127</v>
      </c>
      <c r="C301" s="175" t="s">
        <v>62</v>
      </c>
      <c r="D301" s="39">
        <v>2023</v>
      </c>
      <c r="E301" s="40">
        <f>SUM(F301:J301)</f>
        <v>1199.5999999999999</v>
      </c>
      <c r="F301" s="47"/>
      <c r="G301" s="47"/>
      <c r="H301" s="47">
        <v>1199.5999999999999</v>
      </c>
      <c r="I301" s="47"/>
      <c r="J301" s="65"/>
    </row>
    <row r="302" spans="2:10" ht="18" customHeight="1" x14ac:dyDescent="0.35">
      <c r="B302" s="172"/>
      <c r="C302" s="175"/>
      <c r="D302" s="85">
        <v>2024</v>
      </c>
      <c r="E302" s="40">
        <f>SUM(F302:J302)</f>
        <v>1420.9</v>
      </c>
      <c r="F302" s="86"/>
      <c r="G302" s="86"/>
      <c r="H302" s="47">
        <v>1420.9</v>
      </c>
      <c r="I302" s="86"/>
      <c r="J302" s="87"/>
    </row>
    <row r="303" spans="2:10" ht="18" customHeight="1" x14ac:dyDescent="0.35">
      <c r="B303" s="172"/>
      <c r="C303" s="175"/>
      <c r="D303" s="85">
        <v>2025</v>
      </c>
      <c r="E303" s="101">
        <f t="shared" ref="E303" si="133">SUM(F303:J303)</f>
        <v>1309.7</v>
      </c>
      <c r="F303" s="86"/>
      <c r="G303" s="86"/>
      <c r="H303" s="86">
        <v>1309.7</v>
      </c>
      <c r="I303" s="86"/>
      <c r="J303" s="87"/>
    </row>
    <row r="304" spans="2:10" ht="17.399999999999999" customHeight="1" x14ac:dyDescent="0.35">
      <c r="B304" s="172"/>
      <c r="C304" s="175"/>
      <c r="D304" s="85">
        <v>2026</v>
      </c>
      <c r="E304" s="111">
        <f>SUM(F304:J304)</f>
        <v>0</v>
      </c>
      <c r="F304" s="86"/>
      <c r="G304" s="86"/>
      <c r="H304" s="86"/>
      <c r="I304" s="86"/>
      <c r="J304" s="87"/>
    </row>
    <row r="305" spans="2:10" ht="17.399999999999999" customHeight="1" x14ac:dyDescent="0.35">
      <c r="B305" s="172"/>
      <c r="C305" s="175"/>
      <c r="D305" s="85">
        <v>2027</v>
      </c>
      <c r="E305" s="111">
        <f>SUM(F305:J305)</f>
        <v>0</v>
      </c>
      <c r="F305" s="86"/>
      <c r="G305" s="86"/>
      <c r="H305" s="86"/>
      <c r="I305" s="86"/>
      <c r="J305" s="87"/>
    </row>
    <row r="306" spans="2:10" ht="17.399999999999999" customHeight="1" x14ac:dyDescent="0.35">
      <c r="B306" s="172"/>
      <c r="C306" s="175"/>
      <c r="D306" s="41">
        <v>2028</v>
      </c>
      <c r="E306" s="102">
        <f>SUM(F306:J306)</f>
        <v>0</v>
      </c>
      <c r="F306" s="48"/>
      <c r="G306" s="48"/>
      <c r="H306" s="48"/>
      <c r="I306" s="48"/>
      <c r="J306" s="67"/>
    </row>
    <row r="307" spans="2:10" x14ac:dyDescent="0.35">
      <c r="B307" s="173"/>
      <c r="C307" s="175"/>
      <c r="D307" s="31" t="s">
        <v>46</v>
      </c>
      <c r="E307" s="37">
        <f>SUM(E301:E306)</f>
        <v>3930.2</v>
      </c>
      <c r="F307" s="37">
        <f t="shared" ref="F307:I307" si="134">SUM(F301:F306)</f>
        <v>0</v>
      </c>
      <c r="G307" s="37">
        <f t="shared" si="134"/>
        <v>0</v>
      </c>
      <c r="H307" s="37">
        <f t="shared" si="134"/>
        <v>3930.2</v>
      </c>
      <c r="I307" s="37">
        <f t="shared" si="134"/>
        <v>0</v>
      </c>
      <c r="J307" s="66">
        <f>SUM(J301:J306)</f>
        <v>0</v>
      </c>
    </row>
    <row r="308" spans="2:10" x14ac:dyDescent="0.35">
      <c r="B308" s="172" t="s">
        <v>128</v>
      </c>
      <c r="C308" s="175" t="s">
        <v>62</v>
      </c>
      <c r="D308" s="39">
        <v>2023</v>
      </c>
      <c r="E308" s="40">
        <f>SUM(F308:J308)</f>
        <v>606.4</v>
      </c>
      <c r="F308" s="47"/>
      <c r="G308" s="47"/>
      <c r="H308" s="47">
        <v>606.4</v>
      </c>
      <c r="I308" s="47"/>
      <c r="J308" s="65"/>
    </row>
    <row r="309" spans="2:10" x14ac:dyDescent="0.35">
      <c r="B309" s="172"/>
      <c r="C309" s="175"/>
      <c r="D309" s="85">
        <v>2024</v>
      </c>
      <c r="E309" s="40">
        <f>SUM(F309:J309)</f>
        <v>767.6</v>
      </c>
      <c r="F309" s="86"/>
      <c r="G309" s="86"/>
      <c r="H309" s="47">
        <v>767.6</v>
      </c>
      <c r="I309" s="86"/>
      <c r="J309" s="87"/>
    </row>
    <row r="310" spans="2:10" x14ac:dyDescent="0.35">
      <c r="B310" s="172"/>
      <c r="C310" s="175"/>
      <c r="D310" s="85">
        <v>2025</v>
      </c>
      <c r="E310" s="101">
        <f t="shared" ref="E310" si="135">SUM(F310:J310)</f>
        <v>1057.5999999999999</v>
      </c>
      <c r="F310" s="86"/>
      <c r="G310" s="86"/>
      <c r="H310" s="86">
        <v>1057.5999999999999</v>
      </c>
      <c r="I310" s="86"/>
      <c r="J310" s="87"/>
    </row>
    <row r="311" spans="2:10" x14ac:dyDescent="0.35">
      <c r="B311" s="172"/>
      <c r="C311" s="175"/>
      <c r="D311" s="85">
        <v>2026</v>
      </c>
      <c r="E311" s="111">
        <f>SUM(F311:J311)</f>
        <v>0</v>
      </c>
      <c r="F311" s="86"/>
      <c r="G311" s="86"/>
      <c r="H311" s="86"/>
      <c r="I311" s="86"/>
      <c r="J311" s="87"/>
    </row>
    <row r="312" spans="2:10" x14ac:dyDescent="0.35">
      <c r="B312" s="172"/>
      <c r="C312" s="175"/>
      <c r="D312" s="85">
        <v>2027</v>
      </c>
      <c r="E312" s="111">
        <f>SUM(F312:J312)</f>
        <v>0</v>
      </c>
      <c r="F312" s="86"/>
      <c r="G312" s="86"/>
      <c r="H312" s="86"/>
      <c r="I312" s="86"/>
      <c r="J312" s="87"/>
    </row>
    <row r="313" spans="2:10" x14ac:dyDescent="0.35">
      <c r="B313" s="172"/>
      <c r="C313" s="175"/>
      <c r="D313" s="41">
        <v>2028</v>
      </c>
      <c r="E313" s="102">
        <f>SUM(F313:J313)</f>
        <v>0</v>
      </c>
      <c r="F313" s="48"/>
      <c r="G313" s="48"/>
      <c r="H313" s="48"/>
      <c r="I313" s="48"/>
      <c r="J313" s="67"/>
    </row>
    <row r="314" spans="2:10" x14ac:dyDescent="0.35">
      <c r="B314" s="173"/>
      <c r="C314" s="175"/>
      <c r="D314" s="31" t="s">
        <v>46</v>
      </c>
      <c r="E314" s="37">
        <f>SUM(E308:E313)</f>
        <v>2431.6</v>
      </c>
      <c r="F314" s="37">
        <f t="shared" ref="F314:I314" si="136">SUM(F308:F313)</f>
        <v>0</v>
      </c>
      <c r="G314" s="37">
        <f t="shared" si="136"/>
        <v>0</v>
      </c>
      <c r="H314" s="37">
        <f t="shared" si="136"/>
        <v>2431.6</v>
      </c>
      <c r="I314" s="37">
        <f t="shared" si="136"/>
        <v>0</v>
      </c>
      <c r="J314" s="66">
        <f>SUM(J308:J313)</f>
        <v>0</v>
      </c>
    </row>
    <row r="315" spans="2:10" x14ac:dyDescent="0.35">
      <c r="B315" s="171" t="s">
        <v>72</v>
      </c>
      <c r="C315" s="175" t="s">
        <v>62</v>
      </c>
      <c r="D315" s="38">
        <v>2022</v>
      </c>
      <c r="E315" s="49">
        <f>SUM(F315:J315)</f>
        <v>2587.6999999999998</v>
      </c>
      <c r="F315" s="46"/>
      <c r="G315" s="46"/>
      <c r="H315" s="46"/>
      <c r="I315" s="46">
        <v>2587.6999999999998</v>
      </c>
      <c r="J315" s="64"/>
    </row>
    <row r="316" spans="2:10" x14ac:dyDescent="0.35">
      <c r="B316" s="172"/>
      <c r="C316" s="175"/>
      <c r="D316" s="39">
        <v>2023</v>
      </c>
      <c r="E316" s="40">
        <f>SUM(F316:J316)</f>
        <v>2587</v>
      </c>
      <c r="F316" s="47"/>
      <c r="G316" s="47"/>
      <c r="H316" s="47"/>
      <c r="I316" s="47">
        <v>2587</v>
      </c>
      <c r="J316" s="65"/>
    </row>
    <row r="317" spans="2:10" x14ac:dyDescent="0.35">
      <c r="B317" s="172"/>
      <c r="C317" s="175"/>
      <c r="D317" s="85">
        <v>2024</v>
      </c>
      <c r="E317" s="40">
        <f>SUM(F317:J317)</f>
        <v>2471.6999999999998</v>
      </c>
      <c r="F317" s="86"/>
      <c r="G317" s="86"/>
      <c r="H317" s="86"/>
      <c r="I317" s="86">
        <v>2471.6999999999998</v>
      </c>
      <c r="J317" s="87"/>
    </row>
    <row r="318" spans="2:10" x14ac:dyDescent="0.35">
      <c r="B318" s="172"/>
      <c r="C318" s="175"/>
      <c r="D318" s="85">
        <v>2025</v>
      </c>
      <c r="E318" s="101">
        <f t="shared" ref="E318" si="137">SUM(F318:J318)</f>
        <v>2739.5</v>
      </c>
      <c r="F318" s="86"/>
      <c r="G318" s="86"/>
      <c r="H318" s="86"/>
      <c r="I318" s="86">
        <v>2739.5</v>
      </c>
      <c r="J318" s="87"/>
    </row>
    <row r="319" spans="2:10" x14ac:dyDescent="0.35">
      <c r="B319" s="172"/>
      <c r="C319" s="175"/>
      <c r="D319" s="85">
        <v>2026</v>
      </c>
      <c r="E319" s="111">
        <f>SUM(F319:J319)</f>
        <v>3441.3</v>
      </c>
      <c r="F319" s="86"/>
      <c r="G319" s="86"/>
      <c r="H319" s="86"/>
      <c r="I319" s="86">
        <v>3441.3</v>
      </c>
      <c r="J319" s="87"/>
    </row>
    <row r="320" spans="2:10" x14ac:dyDescent="0.35">
      <c r="B320" s="172"/>
      <c r="C320" s="175"/>
      <c r="D320" s="85">
        <v>2027</v>
      </c>
      <c r="E320" s="111">
        <f>SUM(F320:J320)</f>
        <v>3441.3</v>
      </c>
      <c r="F320" s="86"/>
      <c r="G320" s="86"/>
      <c r="H320" s="86"/>
      <c r="I320" s="86">
        <v>3441.3</v>
      </c>
      <c r="J320" s="87"/>
    </row>
    <row r="321" spans="2:10" x14ac:dyDescent="0.35">
      <c r="B321" s="172"/>
      <c r="C321" s="175"/>
      <c r="D321" s="41">
        <v>2028</v>
      </c>
      <c r="E321" s="102">
        <f>SUM(F321:J321)</f>
        <v>3441.3</v>
      </c>
      <c r="F321" s="48"/>
      <c r="G321" s="48"/>
      <c r="H321" s="48"/>
      <c r="I321" s="48">
        <v>3441.3</v>
      </c>
      <c r="J321" s="67"/>
    </row>
    <row r="322" spans="2:10" x14ac:dyDescent="0.35">
      <c r="B322" s="173"/>
      <c r="C322" s="175"/>
      <c r="D322" s="31" t="s">
        <v>46</v>
      </c>
      <c r="E322" s="37">
        <f>SUM(E315:E321)</f>
        <v>20709.8</v>
      </c>
      <c r="F322" s="37">
        <f t="shared" ref="F322:I322" si="138">SUM(F315:F321)</f>
        <v>0</v>
      </c>
      <c r="G322" s="37">
        <f t="shared" si="138"/>
        <v>0</v>
      </c>
      <c r="H322" s="37">
        <f t="shared" si="138"/>
        <v>0</v>
      </c>
      <c r="I322" s="37">
        <f t="shared" si="138"/>
        <v>20709.8</v>
      </c>
      <c r="J322" s="66">
        <f>SUM(J315:J321)</f>
        <v>0</v>
      </c>
    </row>
    <row r="323" spans="2:10" x14ac:dyDescent="0.35">
      <c r="B323" s="171" t="s">
        <v>73</v>
      </c>
      <c r="C323" s="175" t="s">
        <v>62</v>
      </c>
      <c r="D323" s="38">
        <v>2022</v>
      </c>
      <c r="E323" s="49">
        <f>SUM(F323:J323)</f>
        <v>253.29999999999998</v>
      </c>
      <c r="F323" s="46"/>
      <c r="G323" s="46">
        <v>235.6</v>
      </c>
      <c r="H323" s="46"/>
      <c r="I323" s="46">
        <v>17.7</v>
      </c>
      <c r="J323" s="64"/>
    </row>
    <row r="324" spans="2:10" x14ac:dyDescent="0.35">
      <c r="B324" s="172"/>
      <c r="C324" s="175"/>
      <c r="D324" s="39">
        <v>2023</v>
      </c>
      <c r="E324" s="40">
        <f>SUM(F324:J324)</f>
        <v>267.39999999999998</v>
      </c>
      <c r="F324" s="47"/>
      <c r="G324" s="47">
        <v>248.6</v>
      </c>
      <c r="H324" s="47"/>
      <c r="I324" s="47">
        <v>18.8</v>
      </c>
      <c r="J324" s="65"/>
    </row>
    <row r="325" spans="2:10" x14ac:dyDescent="0.35">
      <c r="B325" s="172"/>
      <c r="C325" s="175"/>
      <c r="D325" s="85">
        <v>2024</v>
      </c>
      <c r="E325" s="40">
        <f>SUM(F325:J325)</f>
        <v>267.39999999999998</v>
      </c>
      <c r="F325" s="86"/>
      <c r="G325" s="86">
        <v>248.6</v>
      </c>
      <c r="H325" s="86"/>
      <c r="I325" s="86">
        <v>18.8</v>
      </c>
      <c r="J325" s="87"/>
    </row>
    <row r="326" spans="2:10" x14ac:dyDescent="0.35">
      <c r="B326" s="172"/>
      <c r="C326" s="175"/>
      <c r="D326" s="85">
        <v>2025</v>
      </c>
      <c r="E326" s="101">
        <f t="shared" ref="E326:E327" si="139">SUM(F326:J326)</f>
        <v>267.39999999999998</v>
      </c>
      <c r="F326" s="86"/>
      <c r="G326" s="86">
        <v>248.6</v>
      </c>
      <c r="H326" s="86"/>
      <c r="I326" s="86">
        <v>18.8</v>
      </c>
      <c r="J326" s="87"/>
    </row>
    <row r="327" spans="2:10" x14ac:dyDescent="0.35">
      <c r="B327" s="172"/>
      <c r="C327" s="175"/>
      <c r="D327" s="85">
        <v>2026</v>
      </c>
      <c r="E327" s="111">
        <f t="shared" si="139"/>
        <v>0</v>
      </c>
      <c r="F327" s="86"/>
      <c r="G327" s="86"/>
      <c r="H327" s="86"/>
      <c r="I327" s="86"/>
      <c r="J327" s="87"/>
    </row>
    <row r="328" spans="2:10" x14ac:dyDescent="0.35">
      <c r="B328" s="172"/>
      <c r="C328" s="175"/>
      <c r="D328" s="85">
        <v>2027</v>
      </c>
      <c r="E328" s="111">
        <f>SUM(F328:J328)</f>
        <v>0</v>
      </c>
      <c r="F328" s="88"/>
      <c r="G328" s="88"/>
      <c r="H328" s="88"/>
      <c r="I328" s="88"/>
      <c r="J328" s="89"/>
    </row>
    <row r="329" spans="2:10" x14ac:dyDescent="0.35">
      <c r="B329" s="172"/>
      <c r="C329" s="175"/>
      <c r="D329" s="41">
        <v>2028</v>
      </c>
      <c r="E329" s="102">
        <f>SUM(F329:J329)</f>
        <v>0</v>
      </c>
      <c r="F329" s="44"/>
      <c r="G329" s="44"/>
      <c r="H329" s="44"/>
      <c r="I329" s="44"/>
      <c r="J329" s="63"/>
    </row>
    <row r="330" spans="2:10" x14ac:dyDescent="0.35">
      <c r="B330" s="173"/>
      <c r="C330" s="175"/>
      <c r="D330" s="31" t="s">
        <v>46</v>
      </c>
      <c r="E330" s="37">
        <f>SUM(E323:E329)</f>
        <v>1055.5</v>
      </c>
      <c r="F330" s="37">
        <f t="shared" ref="F330:I330" si="140">SUM(F323:F329)</f>
        <v>0</v>
      </c>
      <c r="G330" s="37">
        <f t="shared" si="140"/>
        <v>981.4</v>
      </c>
      <c r="H330" s="37">
        <f t="shared" si="140"/>
        <v>0</v>
      </c>
      <c r="I330" s="37">
        <f t="shared" si="140"/>
        <v>74.099999999999994</v>
      </c>
      <c r="J330" s="66">
        <f>SUM(J323:J329)</f>
        <v>0</v>
      </c>
    </row>
    <row r="331" spans="2:10" x14ac:dyDescent="0.35">
      <c r="B331" s="171" t="s">
        <v>74</v>
      </c>
      <c r="C331" s="175" t="s">
        <v>116</v>
      </c>
      <c r="D331" s="38">
        <v>2022</v>
      </c>
      <c r="E331" s="49">
        <f>SUM(F331:J331)</f>
        <v>3294.6</v>
      </c>
      <c r="F331" s="46"/>
      <c r="G331" s="46">
        <v>3064</v>
      </c>
      <c r="H331" s="46"/>
      <c r="I331" s="46">
        <v>230.6</v>
      </c>
      <c r="J331" s="64"/>
    </row>
    <row r="332" spans="2:10" x14ac:dyDescent="0.35">
      <c r="B332" s="172"/>
      <c r="C332" s="175"/>
      <c r="D332" s="39">
        <v>2023</v>
      </c>
      <c r="E332" s="40">
        <f>SUM(F332:J332)</f>
        <v>0</v>
      </c>
      <c r="F332" s="47"/>
      <c r="G332" s="47"/>
      <c r="H332" s="47"/>
      <c r="I332" s="47"/>
      <c r="J332" s="65"/>
    </row>
    <row r="333" spans="2:10" x14ac:dyDescent="0.35">
      <c r="B333" s="172"/>
      <c r="C333" s="175"/>
      <c r="D333" s="85">
        <v>2024</v>
      </c>
      <c r="E333" s="40">
        <f>SUM(F333:J333)</f>
        <v>0</v>
      </c>
      <c r="F333" s="86"/>
      <c r="G333" s="86"/>
      <c r="H333" s="86"/>
      <c r="I333" s="86"/>
      <c r="J333" s="87"/>
    </row>
    <row r="334" spans="2:10" x14ac:dyDescent="0.35">
      <c r="B334" s="172"/>
      <c r="C334" s="175"/>
      <c r="D334" s="85">
        <v>2025</v>
      </c>
      <c r="E334" s="101">
        <f t="shared" ref="E334" si="141">SUM(F334:J334)</f>
        <v>0</v>
      </c>
      <c r="F334" s="86"/>
      <c r="G334" s="86"/>
      <c r="H334" s="86"/>
      <c r="I334" s="86"/>
      <c r="J334" s="87"/>
    </row>
    <row r="335" spans="2:10" x14ac:dyDescent="0.35">
      <c r="B335" s="172"/>
      <c r="C335" s="176"/>
      <c r="D335" s="85">
        <v>2026</v>
      </c>
      <c r="E335" s="111">
        <f>SUM(F335:J335)</f>
        <v>0</v>
      </c>
      <c r="F335" s="86"/>
      <c r="G335" s="86"/>
      <c r="H335" s="86"/>
      <c r="I335" s="86"/>
      <c r="J335" s="87"/>
    </row>
    <row r="336" spans="2:10" x14ac:dyDescent="0.35">
      <c r="B336" s="172"/>
      <c r="C336" s="176"/>
      <c r="D336" s="85">
        <v>2027</v>
      </c>
      <c r="E336" s="111">
        <f>SUM(F336:J336)</f>
        <v>0</v>
      </c>
      <c r="F336" s="86"/>
      <c r="G336" s="86"/>
      <c r="H336" s="86"/>
      <c r="I336" s="86"/>
      <c r="J336" s="87"/>
    </row>
    <row r="337" spans="2:10" x14ac:dyDescent="0.35">
      <c r="B337" s="172"/>
      <c r="C337" s="176"/>
      <c r="D337" s="41">
        <v>2028</v>
      </c>
      <c r="E337" s="102">
        <f>SUM(F337:J337)</f>
        <v>0</v>
      </c>
      <c r="F337" s="48"/>
      <c r="G337" s="48"/>
      <c r="H337" s="48"/>
      <c r="I337" s="48"/>
      <c r="J337" s="67"/>
    </row>
    <row r="338" spans="2:10" ht="18.600000000000001" thickBot="1" x14ac:dyDescent="0.4">
      <c r="B338" s="174"/>
      <c r="C338" s="177"/>
      <c r="D338" s="68" t="s">
        <v>46</v>
      </c>
      <c r="E338" s="69">
        <f>SUM(E331:E337)</f>
        <v>3294.6</v>
      </c>
      <c r="F338" s="69">
        <f t="shared" ref="F338:J338" si="142">SUM(F331:F337)</f>
        <v>0</v>
      </c>
      <c r="G338" s="69">
        <f t="shared" si="142"/>
        <v>3064</v>
      </c>
      <c r="H338" s="69">
        <f t="shared" si="142"/>
        <v>0</v>
      </c>
      <c r="I338" s="69">
        <f t="shared" si="142"/>
        <v>230.6</v>
      </c>
      <c r="J338" s="70">
        <f t="shared" si="142"/>
        <v>0</v>
      </c>
    </row>
  </sheetData>
  <mergeCells count="108">
    <mergeCell ref="C108:C115"/>
    <mergeCell ref="B116:B123"/>
    <mergeCell ref="C116:C123"/>
    <mergeCell ref="B177:B183"/>
    <mergeCell ref="C132:C136"/>
    <mergeCell ref="B124:B131"/>
    <mergeCell ref="B108:B115"/>
    <mergeCell ref="B173:B176"/>
    <mergeCell ref="C173:C176"/>
    <mergeCell ref="B28:B32"/>
    <mergeCell ref="C28:C32"/>
    <mergeCell ref="B23:B27"/>
    <mergeCell ref="C23:C27"/>
    <mergeCell ref="C9:C16"/>
    <mergeCell ref="B9:B16"/>
    <mergeCell ref="B3:J3"/>
    <mergeCell ref="B6:B7"/>
    <mergeCell ref="C6:C7"/>
    <mergeCell ref="D6:D7"/>
    <mergeCell ref="E6:J6"/>
    <mergeCell ref="B4:J4"/>
    <mergeCell ref="B224:B231"/>
    <mergeCell ref="C224:C231"/>
    <mergeCell ref="C208:C215"/>
    <mergeCell ref="B63:J63"/>
    <mergeCell ref="B94:B101"/>
    <mergeCell ref="C94:C101"/>
    <mergeCell ref="B86:B93"/>
    <mergeCell ref="C86:C93"/>
    <mergeCell ref="B78:B85"/>
    <mergeCell ref="C78:C85"/>
    <mergeCell ref="B64:B71"/>
    <mergeCell ref="B72:B77"/>
    <mergeCell ref="C72:C77"/>
    <mergeCell ref="C177:C183"/>
    <mergeCell ref="B200:B207"/>
    <mergeCell ref="C200:C207"/>
    <mergeCell ref="B192:B199"/>
    <mergeCell ref="B216:B223"/>
    <mergeCell ref="C216:C223"/>
    <mergeCell ref="C192:C199"/>
    <mergeCell ref="B184:B191"/>
    <mergeCell ref="C184:C191"/>
    <mergeCell ref="B167:B172"/>
    <mergeCell ref="C167:C172"/>
    <mergeCell ref="C233:C240"/>
    <mergeCell ref="B264:B271"/>
    <mergeCell ref="C264:C271"/>
    <mergeCell ref="B308:B314"/>
    <mergeCell ref="B301:B307"/>
    <mergeCell ref="B279:B283"/>
    <mergeCell ref="C279:C283"/>
    <mergeCell ref="C301:C307"/>
    <mergeCell ref="C297:C300"/>
    <mergeCell ref="B241:B248"/>
    <mergeCell ref="C241:C248"/>
    <mergeCell ref="C308:C314"/>
    <mergeCell ref="C272:C278"/>
    <mergeCell ref="B293:B296"/>
    <mergeCell ref="C293:C296"/>
    <mergeCell ref="I2:J2"/>
    <mergeCell ref="B18:B22"/>
    <mergeCell ref="C18:C22"/>
    <mergeCell ref="C43:J43"/>
    <mergeCell ref="B44:B48"/>
    <mergeCell ref="C44:C48"/>
    <mergeCell ref="B49:B53"/>
    <mergeCell ref="C49:C53"/>
    <mergeCell ref="B159:B166"/>
    <mergeCell ref="C159:C166"/>
    <mergeCell ref="C38:C42"/>
    <mergeCell ref="B102:B107"/>
    <mergeCell ref="C102:C107"/>
    <mergeCell ref="C124:C131"/>
    <mergeCell ref="B151:B158"/>
    <mergeCell ref="C151:C158"/>
    <mergeCell ref="B142:J142"/>
    <mergeCell ref="C64:C71"/>
    <mergeCell ref="B132:B136"/>
    <mergeCell ref="B33:B37"/>
    <mergeCell ref="B38:B42"/>
    <mergeCell ref="C33:C37"/>
    <mergeCell ref="B55:B62"/>
    <mergeCell ref="C55:C62"/>
    <mergeCell ref="B232:J232"/>
    <mergeCell ref="B255:J255"/>
    <mergeCell ref="B297:B300"/>
    <mergeCell ref="B272:B278"/>
    <mergeCell ref="B233:B240"/>
    <mergeCell ref="I1:J1"/>
    <mergeCell ref="B331:B338"/>
    <mergeCell ref="C331:C338"/>
    <mergeCell ref="B143:B150"/>
    <mergeCell ref="C143:C150"/>
    <mergeCell ref="B256:B263"/>
    <mergeCell ref="C256:C263"/>
    <mergeCell ref="B285:B292"/>
    <mergeCell ref="C285:C292"/>
    <mergeCell ref="B315:B322"/>
    <mergeCell ref="C315:C322"/>
    <mergeCell ref="B284:J284"/>
    <mergeCell ref="B323:B330"/>
    <mergeCell ref="B249:B254"/>
    <mergeCell ref="C249:C254"/>
    <mergeCell ref="C323:C330"/>
    <mergeCell ref="B208:B215"/>
    <mergeCell ref="B137:B141"/>
    <mergeCell ref="C137:C141"/>
  </mergeCells>
  <printOptions horizontalCentered="1"/>
  <pageMargins left="0" right="0" top="0" bottom="0" header="0" footer="0"/>
  <pageSetup paperSize="9" scale="8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Паспорт МП культура МП город</vt:lpstr>
      <vt:lpstr>Приложение 1</vt:lpstr>
      <vt:lpstr>Приложение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STV</dc:creator>
  <cp:lastModifiedBy>Владелец</cp:lastModifiedBy>
  <cp:lastPrinted>2023-01-24T12:06:00Z</cp:lastPrinted>
  <dcterms:created xsi:type="dcterms:W3CDTF">2021-11-01T10:33:17Z</dcterms:created>
  <dcterms:modified xsi:type="dcterms:W3CDTF">2026-03-27T09:19:43Z</dcterms:modified>
</cp:coreProperties>
</file>